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25" windowHeight="6735" activeTab="0"/>
  </bookViews>
  <sheets>
    <sheet name="E-1 Rates Traditional &amp;Enhanced" sheetId="1" r:id="rId1"/>
    <sheet name="E-2 Cellular Data Timed Pricing" sheetId="2" r:id="rId2"/>
    <sheet name="E-3 Cell Data Volume Pricing" sheetId="3" r:id="rId3"/>
    <sheet name="E-4 Pricing for Contract Equip." sheetId="4" r:id="rId4"/>
    <sheet name="E-5 Additional Acc. Pricing" sheetId="5" r:id="rId5"/>
  </sheets>
  <definedNames>
    <definedName name="_xlnm.Print_Area" localSheetId="0">'E-1 Rates Traditional &amp;Enhanced'!$A$1:$S$23</definedName>
    <definedName name="_xlnm.Print_Area" localSheetId="1">'E-2 Cellular Data Timed Pricing'!$A$1:$L$23</definedName>
    <definedName name="_xlnm.Print_Titles" localSheetId="0">'E-1 Rates Traditional &amp;Enhanced'!$1:$1</definedName>
    <definedName name="_xlnm.Print_Titles" localSheetId="1">'E-2 Cellular Data Timed Pricing'!$1:$1</definedName>
  </definedNames>
  <calcPr fullCalcOnLoad="1"/>
</workbook>
</file>

<file path=xl/sharedStrings.xml><?xml version="1.0" encoding="utf-8"?>
<sst xmlns="http://schemas.openxmlformats.org/spreadsheetml/2006/main" count="128" uniqueCount="90">
  <si>
    <t>National</t>
  </si>
  <si>
    <t>Basic Phone</t>
  </si>
  <si>
    <t>Standard Phone</t>
  </si>
  <si>
    <t>Advanced Phone</t>
  </si>
  <si>
    <t>Manufacturer</t>
  </si>
  <si>
    <t>Cost when supplied
as a replacement</t>
  </si>
  <si>
    <t>Proposed
Contract Equipment</t>
  </si>
  <si>
    <t>Model Number</t>
  </si>
  <si>
    <t>Estimated Annual Expenditure</t>
  </si>
  <si>
    <t>Bid % Off List</t>
  </si>
  <si>
    <t>Signature:____________________________________ Date:__________ Title:____________________</t>
  </si>
  <si>
    <t>Printed Name:__________________________________ FEIN#:__________ Company:____________________</t>
  </si>
  <si>
    <r>
      <t>Estimated</t>
    </r>
    <r>
      <rPr>
        <sz val="10"/>
        <rFont val="Arial"/>
        <family val="0"/>
      </rPr>
      <t xml:space="preserve"> Number of Devices for Purposes of Evaluation</t>
    </r>
  </si>
  <si>
    <t>Total</t>
  </si>
  <si>
    <t>Coverage
Area</t>
  </si>
  <si>
    <r>
      <t>Estimated</t>
    </r>
    <r>
      <rPr>
        <sz val="10"/>
        <rFont val="Arial"/>
        <family val="0"/>
      </rPr>
      <t xml:space="preserve"> Number of Replacement Devices for Purposes of Evaluation</t>
    </r>
  </si>
  <si>
    <t>Cost when supplied
with activation
of new account</t>
  </si>
  <si>
    <t>Catalog Number/
Website URL/Price List Number</t>
  </si>
  <si>
    <t>Over</t>
  </si>
  <si>
    <t>Statewide</t>
  </si>
  <si>
    <t>Western</t>
  </si>
  <si>
    <t>Central</t>
  </si>
  <si>
    <t>Eastern</t>
  </si>
  <si>
    <t>From</t>
  </si>
  <si>
    <t>To</t>
  </si>
  <si>
    <r>
      <t xml:space="preserve">Monthly
Access Charge
</t>
    </r>
    <r>
      <rPr>
        <b/>
        <sz val="14"/>
        <rFont val="Arial"/>
        <family val="2"/>
      </rPr>
      <t>Traditional Services</t>
    </r>
  </si>
  <si>
    <r>
      <t>Estimated</t>
    </r>
    <r>
      <rPr>
        <sz val="14"/>
        <rFont val="Arial"/>
        <family val="2"/>
      </rPr>
      <t xml:space="preserve"> Number of Activated Lines for Purposes of Evaluation</t>
    </r>
  </si>
  <si>
    <r>
      <t xml:space="preserve">Monthly
Access Charge
</t>
    </r>
    <r>
      <rPr>
        <b/>
        <sz val="14"/>
        <rFont val="Arial"/>
        <family val="2"/>
      </rPr>
      <t>Enhanced Services</t>
    </r>
  </si>
  <si>
    <r>
      <t xml:space="preserve">Estimated </t>
    </r>
    <r>
      <rPr>
        <sz val="14"/>
        <rFont val="Arial"/>
        <family val="2"/>
      </rPr>
      <t>Minutes of Usage Per Device for Evaluation Purposes</t>
    </r>
  </si>
  <si>
    <r>
      <t>Per Minute Charge</t>
    </r>
    <r>
      <rPr>
        <sz val="14"/>
        <rFont val="Arial"/>
        <family val="2"/>
      </rPr>
      <t xml:space="preserve"> for
Airtime Minutes of Usage</t>
    </r>
  </si>
  <si>
    <r>
      <t>Estimated</t>
    </r>
    <r>
      <rPr>
        <sz val="14"/>
        <rFont val="Arial"/>
        <family val="2"/>
      </rPr>
      <t xml:space="preserve"> Number of Long Distance</t>
    </r>
    <r>
      <rPr>
        <b/>
        <sz val="14"/>
        <rFont val="Arial"/>
        <family val="2"/>
      </rPr>
      <t xml:space="preserve"> </t>
    </r>
    <r>
      <rPr>
        <sz val="14"/>
        <rFont val="Arial"/>
        <family val="2"/>
      </rPr>
      <t>Minutes for Purposes of Evaluation</t>
    </r>
  </si>
  <si>
    <r>
      <t>Estimated</t>
    </r>
    <r>
      <rPr>
        <sz val="14"/>
        <rFont val="Arial"/>
        <family val="2"/>
      </rPr>
      <t xml:space="preserve"> Number of </t>
    </r>
    <r>
      <rPr>
        <b/>
        <sz val="14"/>
        <rFont val="Arial"/>
        <family val="2"/>
      </rPr>
      <t xml:space="preserve">Roaming </t>
    </r>
    <r>
      <rPr>
        <sz val="14"/>
        <rFont val="Arial"/>
        <family val="2"/>
      </rPr>
      <t>Minutes for Purposes of Evaluation</t>
    </r>
  </si>
  <si>
    <r>
      <t xml:space="preserve">Monthly
</t>
    </r>
    <r>
      <rPr>
        <b/>
        <sz val="14"/>
        <rFont val="Arial"/>
        <family val="2"/>
      </rPr>
      <t>Access Charge</t>
    </r>
    <r>
      <rPr>
        <sz val="14"/>
        <rFont val="Arial"/>
        <family val="2"/>
      </rPr>
      <t xml:space="preserve">
for </t>
    </r>
    <r>
      <rPr>
        <b/>
        <sz val="14"/>
        <rFont val="Arial"/>
        <family val="2"/>
      </rPr>
      <t>Data Services</t>
    </r>
  </si>
  <si>
    <t>Proposed Per Minute Charge Western</t>
  </si>
  <si>
    <t>Proposed Per Minute Charge Eastern</t>
  </si>
  <si>
    <t>Proposed Per Minute Charge Central</t>
  </si>
  <si>
    <t>Proposed Per Minute Charge Statewide</t>
  </si>
  <si>
    <t>Proposed Per Minute Charge Nationwide</t>
  </si>
  <si>
    <t>Proposed Per Minute Charge Out of Proposed Area Long Distance</t>
  </si>
  <si>
    <t>Proposed Per Minute Charge Out of Proposed Area Roaming</t>
  </si>
  <si>
    <t>Total Charges for Airtime Minutes of Usage
(C+F) X H X I = J</t>
  </si>
  <si>
    <t>Total Traditional Access Charges
B X C = D</t>
  </si>
  <si>
    <t>Total Enhanced Access Charges
E X F = G</t>
  </si>
  <si>
    <r>
      <t xml:space="preserve">Per Minute Charge for 
</t>
    </r>
    <r>
      <rPr>
        <b/>
        <sz val="14"/>
        <rFont val="Arial"/>
        <family val="2"/>
      </rPr>
      <t>Out of State initiated Long Distance
L = B20</t>
    </r>
  </si>
  <si>
    <t>Total Long Distance Charges
K X L = M</t>
  </si>
  <si>
    <r>
      <t xml:space="preserve">Per minute Charge for
</t>
    </r>
    <r>
      <rPr>
        <b/>
        <sz val="14"/>
        <rFont val="Arial"/>
        <family val="2"/>
      </rPr>
      <t>Out of
Area
Roaming
O = B21</t>
    </r>
  </si>
  <si>
    <t>Total Charges for Out of State/
Area Roaming
N X O = P</t>
  </si>
  <si>
    <t>Total
Annual Charges
Q X 12 = R</t>
  </si>
  <si>
    <t>Total Data Access Charges
B X C = D</t>
  </si>
  <si>
    <t>Total Charges for Airtime Minutes of Usage
C X E X F = G</t>
  </si>
  <si>
    <t>Total Roaming Time Charges
H X I = J</t>
  </si>
  <si>
    <t>Total Monthly Charges
D + G + J = K</t>
  </si>
  <si>
    <t>Total
Annual Charges
K X 12 = L</t>
  </si>
  <si>
    <r>
      <t>Estimated</t>
    </r>
    <r>
      <rPr>
        <sz val="14"/>
        <rFont val="Arial"/>
        <family val="2"/>
      </rPr>
      <t xml:space="preserve"> Number of Activated PDA or Handheld Devices for Purposes of Evaluation</t>
    </r>
  </si>
  <si>
    <r>
      <t xml:space="preserve">Monthly
</t>
    </r>
    <r>
      <rPr>
        <b/>
        <sz val="14"/>
        <rFont val="Arial"/>
        <family val="2"/>
      </rPr>
      <t>Access Charge</t>
    </r>
    <r>
      <rPr>
        <sz val="14"/>
        <rFont val="Arial"/>
        <family val="2"/>
      </rPr>
      <t xml:space="preserve">
for </t>
    </r>
    <r>
      <rPr>
        <b/>
        <sz val="14"/>
        <rFont val="Arial"/>
        <family val="2"/>
      </rPr>
      <t>Data Services for PDA or Handheld Device</t>
    </r>
  </si>
  <si>
    <r>
      <t xml:space="preserve">Monthly
</t>
    </r>
    <r>
      <rPr>
        <b/>
        <sz val="14"/>
        <rFont val="Arial"/>
        <family val="2"/>
      </rPr>
      <t>Access Charge</t>
    </r>
    <r>
      <rPr>
        <sz val="14"/>
        <rFont val="Arial"/>
        <family val="2"/>
      </rPr>
      <t xml:space="preserve">
for </t>
    </r>
    <r>
      <rPr>
        <b/>
        <sz val="14"/>
        <rFont val="Arial"/>
        <family val="2"/>
      </rPr>
      <t>Data Services for Mobile Computer</t>
    </r>
  </si>
  <si>
    <r>
      <t>Estimated</t>
    </r>
    <r>
      <rPr>
        <sz val="14"/>
        <rFont val="Arial"/>
        <family val="2"/>
      </rPr>
      <t xml:space="preserve"> Number of Activated Mobile Computers for Purposes of Evaluation</t>
    </r>
  </si>
  <si>
    <t>Total Handheld
Data Access Charges
B X C = D</t>
  </si>
  <si>
    <t>Total Mobile Computer Data Access Charges
E X F = G</t>
  </si>
  <si>
    <r>
      <t xml:space="preserve">Total Cost
for Devices
</t>
    </r>
    <r>
      <rPr>
        <b/>
        <sz val="10"/>
        <rFont val="Arial"/>
        <family val="2"/>
      </rPr>
      <t>B X C = D</t>
    </r>
  </si>
  <si>
    <r>
      <t xml:space="preserve">Total Cost
for Replacement Devices
</t>
    </r>
    <r>
      <rPr>
        <b/>
        <sz val="10"/>
        <rFont val="Arial"/>
        <family val="2"/>
      </rPr>
      <t>E X F = G</t>
    </r>
  </si>
  <si>
    <r>
      <t xml:space="preserve">Total
</t>
    </r>
    <r>
      <rPr>
        <b/>
        <sz val="10"/>
        <rFont val="Arial"/>
        <family val="2"/>
      </rPr>
      <t>D + G = J</t>
    </r>
  </si>
  <si>
    <r>
      <t xml:space="preserve">Total
</t>
    </r>
    <r>
      <rPr>
        <b/>
        <sz val="10"/>
        <rFont val="Arial"/>
        <family val="2"/>
      </rPr>
      <t>Sum Column J</t>
    </r>
  </si>
  <si>
    <r>
      <t xml:space="preserve">Realized Savings
</t>
    </r>
    <r>
      <rPr>
        <b/>
        <sz val="10"/>
        <rFont val="Arial"/>
        <family val="2"/>
      </rPr>
      <t>B X C = D</t>
    </r>
  </si>
  <si>
    <r>
      <t xml:space="preserve">Net Cost to State
</t>
    </r>
    <r>
      <rPr>
        <b/>
        <sz val="10"/>
        <rFont val="Arial"/>
        <family val="2"/>
      </rPr>
      <t>B - D = E</t>
    </r>
  </si>
  <si>
    <t>Charges Per Minute for 
Data Services</t>
  </si>
  <si>
    <t>Charges Per Minute for 
Out of State/
Area
Roaming</t>
  </si>
  <si>
    <t>Western Proposed Per Minute Charge In Zone</t>
  </si>
  <si>
    <t>Eastern Proposed Per Minute Charge In Zone</t>
  </si>
  <si>
    <t>Statewide Proposed Per Minute Charge in State</t>
  </si>
  <si>
    <t>National Proposed Per Minute Charge Nationwide</t>
  </si>
  <si>
    <t>Estimated Number of Minutes usage Per device for Purposes of Evaluation</t>
  </si>
  <si>
    <t>Estimated Total Number of Roaming Minutes for Purposes of Evaluation</t>
  </si>
  <si>
    <t>Central Proposed Per Minute Charge In Zone</t>
  </si>
  <si>
    <t>Estimated Number of MegaByte usage Per device for Purposes of Evaluation</t>
  </si>
  <si>
    <t>Total Monthly Charges
D + G + J + M + P = Q</t>
  </si>
  <si>
    <t>Estimated Total Number of Roaming MegaBytes for Purposes of Evaluation</t>
  </si>
  <si>
    <t>Western Proposed Per MegaByte Charge In Zone</t>
  </si>
  <si>
    <t>Central Proposed Per MegaByte Charge In Zone</t>
  </si>
  <si>
    <t>Eastern Proposed Per MegaByte Charge In Zone</t>
  </si>
  <si>
    <t>Statewide Proposed Per MegaByte Charge in State</t>
  </si>
  <si>
    <t>National Proposed Per MegaByte Charge Nationwide</t>
  </si>
  <si>
    <t>Proposed Per MegaByte Charge Out of Proposed Area Roaming</t>
  </si>
  <si>
    <t>Charges Per MegaByte for 
Out of State/
Area
Roaming</t>
  </si>
  <si>
    <t>Charges Per MegaByte for 
Data Services</t>
  </si>
  <si>
    <r>
      <t xml:space="preserve">Monthly
</t>
    </r>
    <r>
      <rPr>
        <b/>
        <sz val="14"/>
        <rFont val="Arial"/>
        <family val="2"/>
      </rPr>
      <t>Access Charge</t>
    </r>
    <r>
      <rPr>
        <sz val="14"/>
        <rFont val="Arial"/>
        <family val="2"/>
      </rPr>
      <t xml:space="preserve">
for </t>
    </r>
    <r>
      <rPr>
        <b/>
        <sz val="14"/>
        <rFont val="Arial"/>
        <family val="2"/>
      </rPr>
      <t>UNLIMITED</t>
    </r>
    <r>
      <rPr>
        <sz val="14"/>
        <rFont val="Arial"/>
        <family val="2"/>
      </rPr>
      <t xml:space="preserve"> Data Service</t>
    </r>
  </si>
  <si>
    <r>
      <t>Estimated</t>
    </r>
    <r>
      <rPr>
        <sz val="14"/>
        <rFont val="Arial"/>
        <family val="2"/>
      </rPr>
      <t xml:space="preserve"> Number of Activated Units with </t>
    </r>
    <r>
      <rPr>
        <b/>
        <sz val="14"/>
        <rFont val="Arial"/>
        <family val="2"/>
      </rPr>
      <t>UNLIMITED</t>
    </r>
    <r>
      <rPr>
        <sz val="14"/>
        <rFont val="Arial"/>
        <family val="2"/>
      </rPr>
      <t xml:space="preserve"> Data Service for Purposes of Evaluation</t>
    </r>
  </si>
  <si>
    <t>Total UNLIMITED Data Service Access Charges
H X I = J</t>
  </si>
  <si>
    <t>Total Roaming Time Charges
N X O = P</t>
  </si>
  <si>
    <t>Total Charges for MegaByte Usage
*Note: Unlimited Data Units from Column J are Excluded
(C+ F) X K X L = M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</si>
</sst>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&quot;$&quot;#,##0.00"/>
    <numFmt numFmtId="168" formatCode="&quot;$&quot;#,##0.0000"/>
    <numFmt numFmtId="169" formatCode="&quot;$&quot;#,##0"/>
  </numFmts>
  <fonts count="6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ck"/>
      <right>
        <color indexed="63"/>
      </right>
      <top style="thick"/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 style="thick"/>
      <top style="thick"/>
      <bottom style="thick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wrapText="1"/>
    </xf>
    <xf numFmtId="167" fontId="0" fillId="0" borderId="0" xfId="0" applyNumberFormat="1" applyAlignment="1">
      <alignment/>
    </xf>
    <xf numFmtId="0" fontId="0" fillId="0" borderId="0" xfId="0" applyBorder="1" applyAlignment="1">
      <alignment/>
    </xf>
    <xf numFmtId="6" fontId="0" fillId="0" borderId="1" xfId="0" applyNumberFormat="1" applyBorder="1" applyAlignment="1">
      <alignment horizontal="center"/>
    </xf>
    <xf numFmtId="0" fontId="0" fillId="0" borderId="2" xfId="0" applyBorder="1" applyAlignment="1">
      <alignment/>
    </xf>
    <xf numFmtId="167" fontId="0" fillId="0" borderId="1" xfId="0" applyNumberFormat="1" applyBorder="1" applyAlignment="1">
      <alignment horizontal="center"/>
    </xf>
    <xf numFmtId="167" fontId="2" fillId="0" borderId="1" xfId="0" applyNumberFormat="1" applyFont="1" applyBorder="1" applyAlignment="1">
      <alignment horizontal="center"/>
    </xf>
    <xf numFmtId="167" fontId="2" fillId="0" borderId="1" xfId="0" applyNumberFormat="1" applyFont="1" applyBorder="1" applyAlignment="1">
      <alignment/>
    </xf>
    <xf numFmtId="0" fontId="0" fillId="0" borderId="1" xfId="0" applyNumberFormat="1" applyBorder="1" applyAlignment="1">
      <alignment horizontal="center"/>
    </xf>
    <xf numFmtId="0" fontId="4" fillId="0" borderId="1" xfId="0" applyNumberFormat="1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167" fontId="0" fillId="0" borderId="1" xfId="0" applyNumberFormat="1" applyBorder="1" applyAlignment="1">
      <alignment horizontal="center" wrapText="1"/>
    </xf>
    <xf numFmtId="167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167" fontId="5" fillId="0" borderId="0" xfId="0" applyNumberFormat="1" applyFont="1" applyBorder="1" applyAlignment="1">
      <alignment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0" fontId="5" fillId="0" borderId="0" xfId="0" applyFont="1" applyBorder="1" applyAlignment="1">
      <alignment/>
    </xf>
    <xf numFmtId="167" fontId="5" fillId="2" borderId="1" xfId="0" applyNumberFormat="1" applyFont="1" applyFill="1" applyBorder="1" applyAlignment="1">
      <alignment horizontal="center"/>
    </xf>
    <xf numFmtId="167" fontId="5" fillId="0" borderId="1" xfId="0" applyNumberFormat="1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167" fontId="5" fillId="0" borderId="1" xfId="0" applyNumberFormat="1" applyFont="1" applyBorder="1" applyAlignment="1">
      <alignment horizontal="center"/>
    </xf>
    <xf numFmtId="167" fontId="5" fillId="3" borderId="1" xfId="0" applyNumberFormat="1" applyFont="1" applyFill="1" applyBorder="1" applyAlignment="1">
      <alignment horizontal="center"/>
    </xf>
    <xf numFmtId="3" fontId="5" fillId="0" borderId="1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167" fontId="5" fillId="2" borderId="1" xfId="0" applyNumberFormat="1" applyFont="1" applyFill="1" applyBorder="1" applyAlignment="1">
      <alignment horizontal="center" wrapText="1"/>
    </xf>
    <xf numFmtId="0" fontId="5" fillId="0" borderId="1" xfId="0" applyNumberFormat="1" applyFont="1" applyBorder="1" applyAlignment="1">
      <alignment horizontal="center" wrapText="1"/>
    </xf>
    <xf numFmtId="167" fontId="5" fillId="3" borderId="1" xfId="0" applyNumberFormat="1" applyFont="1" applyFill="1" applyBorder="1" applyAlignment="1">
      <alignment horizontal="center" wrapText="1"/>
    </xf>
    <xf numFmtId="3" fontId="5" fillId="0" borderId="1" xfId="0" applyNumberFormat="1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167" fontId="5" fillId="4" borderId="1" xfId="0" applyNumberFormat="1" applyFont="1" applyFill="1" applyBorder="1" applyAlignment="1">
      <alignment horizontal="center"/>
    </xf>
    <xf numFmtId="167" fontId="5" fillId="4" borderId="1" xfId="0" applyNumberFormat="1" applyFont="1" applyFill="1" applyBorder="1" applyAlignment="1">
      <alignment/>
    </xf>
    <xf numFmtId="0" fontId="5" fillId="0" borderId="1" xfId="0" applyFont="1" applyFill="1" applyBorder="1" applyAlignment="1">
      <alignment horizontal="center"/>
    </xf>
    <xf numFmtId="3" fontId="5" fillId="0" borderId="1" xfId="0" applyNumberFormat="1" applyFont="1" applyFill="1" applyBorder="1" applyAlignment="1">
      <alignment horizontal="center"/>
    </xf>
    <xf numFmtId="167" fontId="5" fillId="0" borderId="3" xfId="0" applyNumberFormat="1" applyFont="1" applyBorder="1" applyAlignment="1">
      <alignment horizontal="center"/>
    </xf>
    <xf numFmtId="3" fontId="5" fillId="0" borderId="4" xfId="0" applyNumberFormat="1" applyFont="1" applyFill="1" applyBorder="1" applyAlignment="1">
      <alignment horizontal="center"/>
    </xf>
    <xf numFmtId="3" fontId="5" fillId="0" borderId="4" xfId="0" applyNumberFormat="1" applyFont="1" applyBorder="1" applyAlignment="1">
      <alignment horizontal="center"/>
    </xf>
    <xf numFmtId="0" fontId="4" fillId="0" borderId="5" xfId="0" applyFont="1" applyBorder="1" applyAlignment="1">
      <alignment horizontal="center" vertical="center" wrapText="1"/>
    </xf>
    <xf numFmtId="167" fontId="5" fillId="3" borderId="1" xfId="0" applyNumberFormat="1" applyFont="1" applyFill="1" applyBorder="1" applyAlignment="1">
      <alignment horizontal="center" vertical="center"/>
    </xf>
    <xf numFmtId="167" fontId="5" fillId="0" borderId="1" xfId="0" applyNumberFormat="1" applyFont="1" applyBorder="1" applyAlignment="1">
      <alignment horizontal="center" vertical="center"/>
    </xf>
    <xf numFmtId="167" fontId="4" fillId="0" borderId="1" xfId="0" applyNumberFormat="1" applyFont="1" applyBorder="1" applyAlignment="1">
      <alignment horizontal="center" vertical="center"/>
    </xf>
    <xf numFmtId="167" fontId="5" fillId="4" borderId="1" xfId="0" applyNumberFormat="1" applyFont="1" applyFill="1" applyBorder="1" applyAlignment="1">
      <alignment horizontal="center" vertical="center"/>
    </xf>
    <xf numFmtId="167" fontId="5" fillId="0" borderId="1" xfId="0" applyNumberFormat="1" applyFont="1" applyFill="1" applyBorder="1" applyAlignment="1">
      <alignment horizontal="center" vertical="center"/>
    </xf>
    <xf numFmtId="0" fontId="5" fillId="0" borderId="0" xfId="0" applyNumberFormat="1" applyFont="1" applyAlignment="1">
      <alignment/>
    </xf>
    <xf numFmtId="0" fontId="4" fillId="0" borderId="5" xfId="0" applyFont="1" applyBorder="1" applyAlignment="1">
      <alignment horizontal="center" wrapText="1"/>
    </xf>
    <xf numFmtId="167" fontId="5" fillId="0" borderId="1" xfId="0" applyNumberFormat="1" applyFont="1" applyFill="1" applyBorder="1" applyAlignment="1">
      <alignment horizontal="center"/>
    </xf>
    <xf numFmtId="167" fontId="5" fillId="0" borderId="5" xfId="0" applyNumberFormat="1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0" xfId="0" applyFont="1" applyAlignment="1">
      <alignment/>
    </xf>
    <xf numFmtId="167" fontId="5" fillId="0" borderId="6" xfId="0" applyNumberFormat="1" applyFont="1" applyBorder="1" applyAlignment="1">
      <alignment/>
    </xf>
    <xf numFmtId="0" fontId="5" fillId="4" borderId="1" xfId="0" applyFont="1" applyFill="1" applyBorder="1" applyAlignment="1">
      <alignment horizontal="center"/>
    </xf>
    <xf numFmtId="3" fontId="5" fillId="0" borderId="3" xfId="0" applyNumberFormat="1" applyFont="1" applyBorder="1" applyAlignment="1">
      <alignment horizontal="center"/>
    </xf>
    <xf numFmtId="0" fontId="5" fillId="0" borderId="7" xfId="0" applyFont="1" applyBorder="1" applyAlignment="1">
      <alignment/>
    </xf>
    <xf numFmtId="167" fontId="5" fillId="0" borderId="0" xfId="0" applyNumberFormat="1" applyFont="1" applyBorder="1" applyAlignment="1">
      <alignment horizontal="center"/>
    </xf>
    <xf numFmtId="3" fontId="5" fillId="0" borderId="7" xfId="0" applyNumberFormat="1" applyFont="1" applyBorder="1" applyAlignment="1">
      <alignment horizontal="center"/>
    </xf>
    <xf numFmtId="3" fontId="5" fillId="0" borderId="0" xfId="0" applyNumberFormat="1" applyFont="1" applyBorder="1" applyAlignment="1">
      <alignment horizontal="center"/>
    </xf>
    <xf numFmtId="4" fontId="5" fillId="0" borderId="1" xfId="0" applyNumberFormat="1" applyFont="1" applyBorder="1" applyAlignment="1">
      <alignment horizontal="center" vertical="center"/>
    </xf>
    <xf numFmtId="4" fontId="5" fillId="0" borderId="7" xfId="0" applyNumberFormat="1" applyFont="1" applyBorder="1" applyAlignment="1">
      <alignment horizontal="center" vertical="center"/>
    </xf>
    <xf numFmtId="4" fontId="5" fillId="0" borderId="0" xfId="0" applyNumberFormat="1" applyFont="1" applyBorder="1" applyAlignment="1">
      <alignment horizontal="center" vertical="center"/>
    </xf>
    <xf numFmtId="4" fontId="4" fillId="0" borderId="0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67" fontId="5" fillId="0" borderId="8" xfId="0" applyNumberFormat="1" applyFont="1" applyBorder="1" applyAlignment="1">
      <alignment horizontal="center"/>
    </xf>
    <xf numFmtId="167" fontId="5" fillId="0" borderId="5" xfId="0" applyNumberFormat="1" applyFont="1" applyBorder="1" applyAlignment="1">
      <alignment horizontal="center"/>
    </xf>
    <xf numFmtId="167" fontId="5" fillId="0" borderId="6" xfId="0" applyNumberFormat="1" applyFont="1" applyBorder="1" applyAlignment="1">
      <alignment horizontal="center"/>
    </xf>
    <xf numFmtId="3" fontId="5" fillId="0" borderId="9" xfId="0" applyNumberFormat="1" applyFont="1" applyBorder="1" applyAlignment="1">
      <alignment horizontal="center"/>
    </xf>
    <xf numFmtId="167" fontId="3" fillId="0" borderId="8" xfId="0" applyNumberFormat="1" applyFont="1" applyBorder="1" applyAlignment="1">
      <alignment horizontal="center"/>
    </xf>
    <xf numFmtId="0" fontId="0" fillId="0" borderId="0" xfId="0" applyAlignment="1">
      <alignment horizontal="center" wrapText="1"/>
    </xf>
    <xf numFmtId="10" fontId="0" fillId="2" borderId="1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167" fontId="0" fillId="2" borderId="1" xfId="0" applyNumberFormat="1" applyFill="1" applyBorder="1" applyAlignment="1">
      <alignment horizontal="center"/>
    </xf>
    <xf numFmtId="4" fontId="5" fillId="4" borderId="1" xfId="0" applyNumberFormat="1" applyFont="1" applyFill="1" applyBorder="1" applyAlignment="1">
      <alignment horizontal="center" vertical="center"/>
    </xf>
    <xf numFmtId="4" fontId="5" fillId="3" borderId="1" xfId="0" applyNumberFormat="1" applyFont="1" applyFill="1" applyBorder="1" applyAlignment="1">
      <alignment horizontal="center" vertical="center"/>
    </xf>
    <xf numFmtId="167" fontId="5" fillId="0" borderId="10" xfId="0" applyNumberFormat="1" applyFont="1" applyBorder="1" applyAlignment="1">
      <alignment horizontal="center"/>
    </xf>
    <xf numFmtId="3" fontId="5" fillId="4" borderId="1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5"/>
  <sheetViews>
    <sheetView showZeros="0" tabSelected="1" zoomScale="40" zoomScaleNormal="40" zoomScaleSheetLayoutView="25" workbookViewId="0" topLeftCell="I1">
      <selection activeCell="L2" sqref="L2"/>
    </sheetView>
  </sheetViews>
  <sheetFormatPr defaultColWidth="9.140625" defaultRowHeight="12.75"/>
  <cols>
    <col min="1" max="1" width="25.7109375" style="21" customWidth="1"/>
    <col min="2" max="2" width="25.7109375" style="29" customWidth="1"/>
    <col min="3" max="4" width="25.7109375" style="30" customWidth="1"/>
    <col min="5" max="14" width="25.7109375" style="29" customWidth="1"/>
    <col min="15" max="17" width="25.7109375" style="21" customWidth="1"/>
    <col min="18" max="18" width="24.7109375" style="21" customWidth="1"/>
    <col min="19" max="16384" width="11.28125" style="21" customWidth="1"/>
  </cols>
  <sheetData>
    <row r="1" spans="1:18" ht="107.25" customHeight="1">
      <c r="A1" s="14" t="s">
        <v>14</v>
      </c>
      <c r="B1" s="20" t="s">
        <v>25</v>
      </c>
      <c r="C1" s="13" t="s">
        <v>26</v>
      </c>
      <c r="D1" s="14" t="s">
        <v>41</v>
      </c>
      <c r="E1" s="20" t="s">
        <v>27</v>
      </c>
      <c r="F1" s="14" t="s">
        <v>26</v>
      </c>
      <c r="G1" s="14" t="s">
        <v>42</v>
      </c>
      <c r="H1" s="14" t="s">
        <v>28</v>
      </c>
      <c r="I1" s="14" t="s">
        <v>29</v>
      </c>
      <c r="J1" s="14" t="s">
        <v>40</v>
      </c>
      <c r="K1" s="14" t="s">
        <v>30</v>
      </c>
      <c r="L1" s="20" t="s">
        <v>43</v>
      </c>
      <c r="M1" s="14" t="s">
        <v>44</v>
      </c>
      <c r="N1" s="14" t="s">
        <v>31</v>
      </c>
      <c r="O1" s="20" t="s">
        <v>45</v>
      </c>
      <c r="P1" s="14" t="s">
        <v>46</v>
      </c>
      <c r="Q1" s="51" t="s">
        <v>75</v>
      </c>
      <c r="R1" s="14" t="s">
        <v>47</v>
      </c>
    </row>
    <row r="2" spans="1:18" ht="64.5" customHeight="1" thickBot="1">
      <c r="A2" s="19" t="s">
        <v>19</v>
      </c>
      <c r="B2" s="22"/>
      <c r="C2" s="27">
        <v>4650</v>
      </c>
      <c r="D2" s="23">
        <f>B2*C2</f>
        <v>0</v>
      </c>
      <c r="E2" s="22"/>
      <c r="F2" s="27">
        <v>1000</v>
      </c>
      <c r="G2" s="25">
        <f>E2*F2</f>
        <v>0</v>
      </c>
      <c r="H2" s="27">
        <v>200</v>
      </c>
      <c r="I2" s="26">
        <f>E18</f>
        <v>0</v>
      </c>
      <c r="J2" s="25">
        <f>SUM(C2,F2)*H2*I2</f>
        <v>0</v>
      </c>
      <c r="K2" s="27">
        <v>20000</v>
      </c>
      <c r="L2" s="26">
        <f>IF(J2=0,0,B20)</f>
        <v>0</v>
      </c>
      <c r="M2" s="25">
        <f>+K2*L2</f>
        <v>0</v>
      </c>
      <c r="N2" s="27">
        <v>25000</v>
      </c>
      <c r="O2" s="26">
        <f>IF(J2=0,0,B21)</f>
        <v>0</v>
      </c>
      <c r="P2" s="25">
        <f>N2*O2</f>
        <v>0</v>
      </c>
      <c r="Q2" s="53">
        <f>SUM(D2,G2,J2,M2,P2)</f>
        <v>0</v>
      </c>
      <c r="R2" s="81">
        <f>Q2*12</f>
        <v>0</v>
      </c>
    </row>
    <row r="3" spans="1:18" ht="64.5" customHeight="1" thickBot="1" thickTop="1">
      <c r="A3" s="28"/>
      <c r="O3" s="29"/>
      <c r="P3" s="31" t="s">
        <v>13</v>
      </c>
      <c r="Q3" s="58">
        <f>SUM(Q2)</f>
        <v>0</v>
      </c>
      <c r="R3" s="70">
        <f>Q3*12</f>
        <v>0</v>
      </c>
    </row>
    <row r="4" spans="1:18" ht="64.5" customHeight="1" thickTop="1">
      <c r="A4" s="28"/>
      <c r="O4" s="29"/>
      <c r="P4" s="31"/>
      <c r="Q4" s="18"/>
      <c r="R4" s="62"/>
    </row>
    <row r="5" spans="1:18" ht="64.5" customHeight="1">
      <c r="A5" s="19" t="s">
        <v>20</v>
      </c>
      <c r="B5" s="32"/>
      <c r="C5" s="35">
        <f>C2*0.1</f>
        <v>465</v>
      </c>
      <c r="D5" s="23">
        <f>B5*C5</f>
        <v>0</v>
      </c>
      <c r="E5" s="32"/>
      <c r="F5" s="35">
        <f>F2*0.1</f>
        <v>100</v>
      </c>
      <c r="G5" s="25">
        <f>E5*F5</f>
        <v>0</v>
      </c>
      <c r="H5" s="35">
        <v>200</v>
      </c>
      <c r="I5" s="34">
        <f>B15</f>
        <v>0</v>
      </c>
      <c r="J5" s="25">
        <f>SUM(C5,F5)*H5*I5</f>
        <v>0</v>
      </c>
      <c r="K5" s="35">
        <f>K2*0.1</f>
        <v>2000</v>
      </c>
      <c r="L5" s="26">
        <f>IF(J5=0,0,B20)</f>
        <v>0</v>
      </c>
      <c r="M5" s="25">
        <f>+K5*L5</f>
        <v>0</v>
      </c>
      <c r="N5" s="35">
        <v>47500</v>
      </c>
      <c r="O5" s="26">
        <f>IF(J5=0,0,B21)</f>
        <v>0</v>
      </c>
      <c r="P5" s="25">
        <f>N5*O5</f>
        <v>0</v>
      </c>
      <c r="Q5" s="53">
        <f>SUM(D5,G5,J5,M5,P5)</f>
        <v>0</v>
      </c>
      <c r="R5" s="25">
        <f aca="true" t="shared" si="0" ref="R5:R11">Q5*12</f>
        <v>0</v>
      </c>
    </row>
    <row r="6" spans="1:18" ht="64.5" customHeight="1">
      <c r="A6" s="19" t="s">
        <v>21</v>
      </c>
      <c r="B6" s="32"/>
      <c r="C6" s="35">
        <f>C2*0.7</f>
        <v>3255</v>
      </c>
      <c r="D6" s="23">
        <f>B6*C6</f>
        <v>0</v>
      </c>
      <c r="E6" s="32"/>
      <c r="F6" s="35">
        <f>F2*0.7</f>
        <v>700</v>
      </c>
      <c r="G6" s="25">
        <f>E6*F6</f>
        <v>0</v>
      </c>
      <c r="H6" s="35">
        <v>200</v>
      </c>
      <c r="I6" s="34">
        <f>D16</f>
        <v>0</v>
      </c>
      <c r="J6" s="25">
        <f>SUM(C6,F6)*H6*I6</f>
        <v>0</v>
      </c>
      <c r="K6" s="35">
        <f>K2*0.7</f>
        <v>14000</v>
      </c>
      <c r="L6" s="26">
        <f>IF(J6=0,0,B20)</f>
        <v>0</v>
      </c>
      <c r="M6" s="25">
        <f>+K6*L6</f>
        <v>0</v>
      </c>
      <c r="N6" s="35">
        <v>32500</v>
      </c>
      <c r="O6" s="26">
        <f>IF(J6=0,0,B21)</f>
        <v>0</v>
      </c>
      <c r="P6" s="25">
        <f>N6*O6</f>
        <v>0</v>
      </c>
      <c r="Q6" s="53">
        <f>SUM(D6,G6,J6,M6,P6)</f>
        <v>0</v>
      </c>
      <c r="R6" s="25">
        <f t="shared" si="0"/>
        <v>0</v>
      </c>
    </row>
    <row r="7" spans="1:18" ht="64.5" customHeight="1" thickBot="1">
      <c r="A7" s="19" t="s">
        <v>22</v>
      </c>
      <c r="B7" s="32"/>
      <c r="C7" s="35">
        <f>C2*0.2</f>
        <v>930</v>
      </c>
      <c r="D7" s="23">
        <f>B7*C7</f>
        <v>0</v>
      </c>
      <c r="E7" s="32"/>
      <c r="F7" s="35">
        <f>F2*0.2</f>
        <v>200</v>
      </c>
      <c r="G7" s="25">
        <f>E7*F7</f>
        <v>0</v>
      </c>
      <c r="H7" s="35">
        <v>200</v>
      </c>
      <c r="I7" s="34">
        <f>C17</f>
        <v>0</v>
      </c>
      <c r="J7" s="25">
        <f>SUM(C7,F7)*H7*I7</f>
        <v>0</v>
      </c>
      <c r="K7" s="35">
        <f>K2*0.2</f>
        <v>4000</v>
      </c>
      <c r="L7" s="26">
        <f>IF(J7=0,0,B20)</f>
        <v>0</v>
      </c>
      <c r="M7" s="25">
        <f>+K7*L7</f>
        <v>0</v>
      </c>
      <c r="N7" s="35">
        <v>45000</v>
      </c>
      <c r="O7" s="26">
        <f>IF(J7=0,0,B21)</f>
        <v>0</v>
      </c>
      <c r="P7" s="25">
        <f>N7*O7</f>
        <v>0</v>
      </c>
      <c r="Q7" s="53">
        <f>SUM(D7,G7,J7,M7,P7)</f>
        <v>0</v>
      </c>
      <c r="R7" s="41">
        <f t="shared" si="0"/>
        <v>0</v>
      </c>
    </row>
    <row r="8" spans="1:18" ht="64.5" customHeight="1" thickBot="1" thickTop="1">
      <c r="A8" s="28"/>
      <c r="P8" s="31" t="s">
        <v>13</v>
      </c>
      <c r="Q8" s="58">
        <f>SUM(Q5:Q7)</f>
        <v>0</v>
      </c>
      <c r="R8" s="70">
        <f t="shared" si="0"/>
        <v>0</v>
      </c>
    </row>
    <row r="9" spans="1:18" ht="64.5" customHeight="1" thickTop="1">
      <c r="A9" s="28"/>
      <c r="P9" s="31"/>
      <c r="Q9" s="18"/>
      <c r="R9" s="62"/>
    </row>
    <row r="10" spans="1:18" ht="64.5" customHeight="1" thickBot="1">
      <c r="A10" s="36" t="s">
        <v>0</v>
      </c>
      <c r="B10" s="22"/>
      <c r="C10" s="27">
        <v>250</v>
      </c>
      <c r="D10" s="23">
        <f>B10*C10</f>
        <v>0</v>
      </c>
      <c r="E10" s="22"/>
      <c r="F10" s="27">
        <v>100</v>
      </c>
      <c r="G10" s="25">
        <f>E10*F10</f>
        <v>0</v>
      </c>
      <c r="H10" s="27">
        <v>200</v>
      </c>
      <c r="I10" s="26">
        <f>B19</f>
        <v>0</v>
      </c>
      <c r="J10" s="25">
        <f>SUM(C10,F10)*H10*I10</f>
        <v>0</v>
      </c>
      <c r="K10" s="82">
        <v>0</v>
      </c>
      <c r="L10" s="37">
        <v>0</v>
      </c>
      <c r="M10" s="37">
        <f>+K10*L10</f>
        <v>0</v>
      </c>
      <c r="N10" s="82">
        <v>0</v>
      </c>
      <c r="O10" s="38">
        <v>0</v>
      </c>
      <c r="P10" s="37">
        <f>N10*O10</f>
        <v>0</v>
      </c>
      <c r="Q10" s="53">
        <f>SUM(D10,G10,J10,M10,P10)</f>
        <v>0</v>
      </c>
      <c r="R10" s="41">
        <f t="shared" si="0"/>
        <v>0</v>
      </c>
    </row>
    <row r="11" spans="1:18" ht="64.5" customHeight="1" thickBot="1" thickTop="1">
      <c r="A11" s="28"/>
      <c r="P11" s="31" t="s">
        <v>13</v>
      </c>
      <c r="Q11" s="58">
        <f>SUM(Q10)</f>
        <v>0</v>
      </c>
      <c r="R11" s="70">
        <f t="shared" si="0"/>
        <v>0</v>
      </c>
    </row>
    <row r="12" spans="1:18" ht="64.5" customHeight="1" thickTop="1">
      <c r="A12" s="28"/>
      <c r="P12" s="31"/>
      <c r="Q12" s="18"/>
      <c r="R12" s="62"/>
    </row>
    <row r="13" spans="1:18" ht="64.5" customHeight="1">
      <c r="A13" s="28" t="s">
        <v>23</v>
      </c>
      <c r="B13" s="39">
        <v>1</v>
      </c>
      <c r="C13" s="40">
        <f aca="true" t="shared" si="1" ref="C13:Q13">B14+1</f>
        <v>120001</v>
      </c>
      <c r="D13" s="40">
        <f t="shared" si="1"/>
        <v>240001</v>
      </c>
      <c r="E13" s="40">
        <f t="shared" si="1"/>
        <v>840001</v>
      </c>
      <c r="F13" s="40">
        <f t="shared" si="1"/>
        <v>1200001</v>
      </c>
      <c r="G13" s="40">
        <f t="shared" si="1"/>
        <v>1300001</v>
      </c>
      <c r="H13" s="40">
        <f t="shared" si="1"/>
        <v>1400001</v>
      </c>
      <c r="I13" s="40">
        <f t="shared" si="1"/>
        <v>1500001</v>
      </c>
      <c r="J13" s="40">
        <f t="shared" si="1"/>
        <v>1600001</v>
      </c>
      <c r="K13" s="40">
        <f t="shared" si="1"/>
        <v>1700001</v>
      </c>
      <c r="L13" s="40">
        <f t="shared" si="1"/>
        <v>1800001</v>
      </c>
      <c r="M13" s="40">
        <f t="shared" si="1"/>
        <v>1900001</v>
      </c>
      <c r="N13" s="40">
        <f t="shared" si="1"/>
        <v>2000001</v>
      </c>
      <c r="O13" s="40">
        <f t="shared" si="1"/>
        <v>2100001</v>
      </c>
      <c r="P13" s="40">
        <f t="shared" si="1"/>
        <v>2200001</v>
      </c>
      <c r="Q13" s="40">
        <f t="shared" si="1"/>
        <v>2300001</v>
      </c>
      <c r="R13" s="41" t="s">
        <v>18</v>
      </c>
    </row>
    <row r="14" spans="1:18" ht="64.5" customHeight="1">
      <c r="A14" s="28" t="s">
        <v>24</v>
      </c>
      <c r="B14" s="42">
        <v>120000</v>
      </c>
      <c r="C14" s="43">
        <v>240000</v>
      </c>
      <c r="D14" s="43">
        <v>840000</v>
      </c>
      <c r="E14" s="42">
        <v>1200000</v>
      </c>
      <c r="F14" s="43">
        <v>1300000</v>
      </c>
      <c r="G14" s="42">
        <v>1400000</v>
      </c>
      <c r="H14" s="43">
        <v>1500000</v>
      </c>
      <c r="I14" s="42">
        <v>1600000</v>
      </c>
      <c r="J14" s="43">
        <v>1700000</v>
      </c>
      <c r="K14" s="42">
        <v>1800000</v>
      </c>
      <c r="L14" s="43">
        <v>1900000</v>
      </c>
      <c r="M14" s="42">
        <v>2000000</v>
      </c>
      <c r="N14" s="43">
        <v>2100000</v>
      </c>
      <c r="O14" s="42">
        <v>2200000</v>
      </c>
      <c r="P14" s="43">
        <v>2300000</v>
      </c>
      <c r="Q14" s="42">
        <v>2400000</v>
      </c>
      <c r="R14" s="73">
        <v>2400000</v>
      </c>
    </row>
    <row r="15" spans="1:18" ht="69.75" customHeight="1">
      <c r="A15" s="44" t="s">
        <v>33</v>
      </c>
      <c r="B15" s="45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7"/>
      <c r="Q15" s="46"/>
      <c r="R15" s="25"/>
    </row>
    <row r="16" spans="1:18" ht="69.75" customHeight="1">
      <c r="A16" s="44" t="s">
        <v>35</v>
      </c>
      <c r="B16" s="48"/>
      <c r="C16" s="48"/>
      <c r="D16" s="45"/>
      <c r="E16" s="49"/>
      <c r="F16" s="49"/>
      <c r="G16" s="46"/>
      <c r="H16" s="46"/>
      <c r="I16" s="46"/>
      <c r="J16" s="46"/>
      <c r="K16" s="46"/>
      <c r="L16" s="46"/>
      <c r="M16" s="46"/>
      <c r="N16" s="46"/>
      <c r="O16" s="46"/>
      <c r="P16" s="47"/>
      <c r="Q16" s="46"/>
      <c r="R16" s="25"/>
    </row>
    <row r="17" spans="1:18" ht="69.75" customHeight="1">
      <c r="A17" s="44" t="s">
        <v>34</v>
      </c>
      <c r="B17" s="48"/>
      <c r="C17" s="45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7"/>
      <c r="Q17" s="46"/>
      <c r="R17" s="25"/>
    </row>
    <row r="18" spans="1:18" ht="69.75" customHeight="1">
      <c r="A18" s="44" t="s">
        <v>36</v>
      </c>
      <c r="B18" s="48"/>
      <c r="C18" s="48"/>
      <c r="D18" s="48"/>
      <c r="E18" s="45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7"/>
      <c r="Q18" s="46"/>
      <c r="R18" s="25"/>
    </row>
    <row r="19" spans="1:18" ht="69.75" customHeight="1">
      <c r="A19" s="44" t="s">
        <v>37</v>
      </c>
      <c r="B19" s="45"/>
      <c r="C19" s="49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7"/>
      <c r="Q19" s="46"/>
      <c r="R19" s="25"/>
    </row>
    <row r="20" spans="1:18" ht="88.5" customHeight="1">
      <c r="A20" s="44" t="s">
        <v>38</v>
      </c>
      <c r="B20" s="45"/>
      <c r="C20" s="49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7"/>
      <c r="Q20" s="46"/>
      <c r="R20" s="25"/>
    </row>
    <row r="21" spans="1:18" ht="69.75" customHeight="1">
      <c r="A21" s="44" t="s">
        <v>39</v>
      </c>
      <c r="B21" s="45"/>
      <c r="C21" s="49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7"/>
      <c r="Q21" s="46"/>
      <c r="R21" s="25"/>
    </row>
    <row r="22" spans="1:4" s="17" customFormat="1" ht="64.5" customHeight="1">
      <c r="A22" s="21" t="s">
        <v>10</v>
      </c>
      <c r="C22" s="50"/>
      <c r="D22" s="50"/>
    </row>
    <row r="23" spans="1:4" s="17" customFormat="1" ht="64.5" customHeight="1">
      <c r="A23" s="21" t="s">
        <v>11</v>
      </c>
      <c r="C23" s="50"/>
      <c r="D23" s="50"/>
    </row>
    <row r="24" spans="1:4" s="17" customFormat="1" ht="19.5" customHeight="1">
      <c r="A24" s="21"/>
      <c r="C24" s="50"/>
      <c r="D24" s="50"/>
    </row>
    <row r="25" spans="1:4" s="17" customFormat="1" ht="19.5" customHeight="1">
      <c r="A25" s="21"/>
      <c r="C25" s="50"/>
      <c r="D25" s="50"/>
    </row>
  </sheetData>
  <printOptions headings="1" horizontalCentered="1"/>
  <pageMargins left="0.75" right="0.25" top="1" bottom="1" header="0.5" footer="0.5"/>
  <pageSetup fitToHeight="1" fitToWidth="1" horizontalDpi="600" verticalDpi="600" orientation="landscape" paperSize="17" scale="26" r:id="rId1"/>
  <headerFooter alignWithMargins="0">
    <oddHeader>&amp;C&amp;20Attachment E-1
Traditional and
Enhanced Cellular Services</oddHeader>
    <oddFooter>&amp;L&amp;P of &amp;N&amp;R&amp;F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4"/>
  <sheetViews>
    <sheetView showZeros="0" zoomScale="50" zoomScaleNormal="50" workbookViewId="0" topLeftCell="H1">
      <selection activeCell="I2" sqref="I2"/>
    </sheetView>
  </sheetViews>
  <sheetFormatPr defaultColWidth="9.140625" defaultRowHeight="12.75"/>
  <cols>
    <col min="1" max="1" width="35.7109375" style="17" customWidth="1"/>
    <col min="2" max="9" width="35.7109375" style="55" customWidth="1"/>
    <col min="10" max="12" width="35.7109375" style="17" customWidth="1"/>
    <col min="13" max="13" width="11.7109375" style="17" bestFit="1" customWidth="1"/>
    <col min="14" max="16" width="12.140625" style="17" bestFit="1" customWidth="1"/>
    <col min="17" max="17" width="11.7109375" style="17" customWidth="1"/>
    <col min="18" max="19" width="11.7109375" style="17" bestFit="1" customWidth="1"/>
    <col min="20" max="20" width="12.140625" style="17" bestFit="1" customWidth="1"/>
    <col min="21" max="16384" width="8.8515625" style="17" customWidth="1"/>
  </cols>
  <sheetData>
    <row r="1" spans="1:12" ht="102" customHeight="1">
      <c r="A1" s="14" t="s">
        <v>14</v>
      </c>
      <c r="B1" s="20" t="s">
        <v>32</v>
      </c>
      <c r="C1" s="14" t="s">
        <v>26</v>
      </c>
      <c r="D1" s="14" t="s">
        <v>48</v>
      </c>
      <c r="E1" s="14" t="s">
        <v>71</v>
      </c>
      <c r="F1" s="14" t="s">
        <v>65</v>
      </c>
      <c r="G1" s="14" t="s">
        <v>49</v>
      </c>
      <c r="H1" s="14" t="s">
        <v>72</v>
      </c>
      <c r="I1" s="20" t="s">
        <v>66</v>
      </c>
      <c r="J1" s="14" t="s">
        <v>50</v>
      </c>
      <c r="K1" s="51" t="s">
        <v>51</v>
      </c>
      <c r="L1" s="14" t="s">
        <v>52</v>
      </c>
    </row>
    <row r="2" spans="1:12" ht="54" customHeight="1" thickBot="1">
      <c r="A2" s="19" t="s">
        <v>19</v>
      </c>
      <c r="B2" s="22"/>
      <c r="C2" s="24">
        <v>2000</v>
      </c>
      <c r="D2" s="25">
        <f>B2*C2</f>
        <v>0</v>
      </c>
      <c r="E2" s="24">
        <v>160</v>
      </c>
      <c r="F2" s="26">
        <f>B19</f>
        <v>0</v>
      </c>
      <c r="G2" s="52">
        <f>C2*E2*F2</f>
        <v>0</v>
      </c>
      <c r="H2" s="24">
        <v>1000</v>
      </c>
      <c r="I2" s="26">
        <f>IF(D2=0,0,B21)</f>
        <v>0</v>
      </c>
      <c r="J2" s="25">
        <f>H2*I2</f>
        <v>0</v>
      </c>
      <c r="K2" s="71">
        <f>SUM(D2,G2,J2)</f>
        <v>0</v>
      </c>
      <c r="L2" s="25">
        <f>K2*12</f>
        <v>0</v>
      </c>
    </row>
    <row r="3" spans="1:21" ht="54" customHeight="1" thickBot="1" thickTop="1">
      <c r="A3" s="54"/>
      <c r="G3" s="56"/>
      <c r="J3" s="57" t="s">
        <v>13</v>
      </c>
      <c r="K3" s="72">
        <f>SUM(K2)</f>
        <v>0</v>
      </c>
      <c r="L3" s="70">
        <f>K3*12</f>
        <v>0</v>
      </c>
      <c r="M3" s="21"/>
      <c r="N3" s="21"/>
      <c r="O3" s="21"/>
      <c r="P3" s="21"/>
      <c r="Q3" s="21"/>
      <c r="R3" s="21"/>
      <c r="S3" s="21"/>
      <c r="T3" s="21"/>
      <c r="U3" s="21"/>
    </row>
    <row r="4" spans="1:21" ht="54" customHeight="1" thickTop="1">
      <c r="A4" s="54"/>
      <c r="G4" s="56"/>
      <c r="J4" s="57"/>
      <c r="K4" s="62"/>
      <c r="L4" s="62"/>
      <c r="M4" s="21"/>
      <c r="N4" s="21"/>
      <c r="O4" s="21"/>
      <c r="P4" s="21"/>
      <c r="Q4" s="21"/>
      <c r="R4" s="21"/>
      <c r="S4" s="21"/>
      <c r="T4" s="21"/>
      <c r="U4" s="21"/>
    </row>
    <row r="5" spans="1:12" ht="54" customHeight="1">
      <c r="A5" s="19" t="s">
        <v>20</v>
      </c>
      <c r="B5" s="22"/>
      <c r="C5" s="33">
        <f>C2*0.1</f>
        <v>200</v>
      </c>
      <c r="D5" s="25">
        <f>B5*C5</f>
        <v>0</v>
      </c>
      <c r="E5" s="24">
        <v>160</v>
      </c>
      <c r="F5" s="26">
        <f>B16</f>
        <v>0</v>
      </c>
      <c r="G5" s="52">
        <f>C5*E5*F5</f>
        <v>0</v>
      </c>
      <c r="H5" s="24">
        <v>1900</v>
      </c>
      <c r="I5" s="26">
        <f>IF(D5=0,0,B21)</f>
        <v>0</v>
      </c>
      <c r="J5" s="25">
        <f>H5*I5</f>
        <v>0</v>
      </c>
      <c r="K5" s="71">
        <f>SUM(D5,G5,J5)</f>
        <v>0</v>
      </c>
      <c r="L5" s="25">
        <f>K5*12</f>
        <v>0</v>
      </c>
    </row>
    <row r="6" spans="1:12" ht="54" customHeight="1">
      <c r="A6" s="19" t="s">
        <v>21</v>
      </c>
      <c r="B6" s="22"/>
      <c r="C6" s="33">
        <f>C2*0.7</f>
        <v>1400</v>
      </c>
      <c r="D6" s="25">
        <f>B6*C6</f>
        <v>0</v>
      </c>
      <c r="E6" s="24">
        <v>160</v>
      </c>
      <c r="F6" s="26">
        <f>B17</f>
        <v>0</v>
      </c>
      <c r="G6" s="52">
        <f>C6*E6*F6</f>
        <v>0</v>
      </c>
      <c r="H6" s="24">
        <v>1300</v>
      </c>
      <c r="I6" s="26">
        <f>IF(D6=0,0,B21)</f>
        <v>0</v>
      </c>
      <c r="J6" s="25">
        <f>H6*I6</f>
        <v>0</v>
      </c>
      <c r="K6" s="71">
        <f>SUM(D6,G6,J6)</f>
        <v>0</v>
      </c>
      <c r="L6" s="25">
        <f>K6*12</f>
        <v>0</v>
      </c>
    </row>
    <row r="7" spans="1:12" ht="54" customHeight="1" thickBot="1">
      <c r="A7" s="19" t="s">
        <v>22</v>
      </c>
      <c r="B7" s="22"/>
      <c r="C7" s="33">
        <f>C2*0.2</f>
        <v>400</v>
      </c>
      <c r="D7" s="25">
        <f>B7*C7</f>
        <v>0</v>
      </c>
      <c r="E7" s="24">
        <v>160</v>
      </c>
      <c r="F7" s="26">
        <f>B18</f>
        <v>0</v>
      </c>
      <c r="G7" s="52">
        <f>C7*E7*F7</f>
        <v>0</v>
      </c>
      <c r="H7" s="24">
        <v>1800</v>
      </c>
      <c r="I7" s="26">
        <f>IF(D7=0,0,B21)</f>
        <v>0</v>
      </c>
      <c r="J7" s="25">
        <f>H7*I7</f>
        <v>0</v>
      </c>
      <c r="K7" s="71">
        <f>SUM(D7,G7,J7)</f>
        <v>0</v>
      </c>
      <c r="L7" s="41">
        <f>K7*12</f>
        <v>0</v>
      </c>
    </row>
    <row r="8" spans="1:21" ht="54" customHeight="1" thickBot="1" thickTop="1">
      <c r="A8" s="54"/>
      <c r="G8" s="56"/>
      <c r="J8" s="57" t="s">
        <v>13</v>
      </c>
      <c r="K8" s="70">
        <f>SUM(K5:K7)</f>
        <v>0</v>
      </c>
      <c r="L8" s="70">
        <f>K8*12</f>
        <v>0</v>
      </c>
      <c r="M8" s="21"/>
      <c r="N8" s="21"/>
      <c r="O8" s="21"/>
      <c r="P8" s="21"/>
      <c r="Q8" s="21"/>
      <c r="R8" s="21"/>
      <c r="S8" s="21"/>
      <c r="T8" s="21"/>
      <c r="U8" s="21"/>
    </row>
    <row r="9" spans="1:21" ht="54" customHeight="1" thickTop="1">
      <c r="A9" s="54"/>
      <c r="G9" s="56"/>
      <c r="J9" s="57"/>
      <c r="K9" s="62"/>
      <c r="L9" s="62"/>
      <c r="M9" s="21"/>
      <c r="N9" s="21"/>
      <c r="O9" s="21"/>
      <c r="P9" s="21"/>
      <c r="Q9" s="21"/>
      <c r="R9" s="21"/>
      <c r="S9" s="21"/>
      <c r="T9" s="21"/>
      <c r="U9" s="21"/>
    </row>
    <row r="10" spans="1:12" ht="54" customHeight="1" thickBot="1">
      <c r="A10" s="36" t="s">
        <v>0</v>
      </c>
      <c r="B10" s="22"/>
      <c r="C10" s="24">
        <v>500</v>
      </c>
      <c r="D10" s="25">
        <f>B10*C10</f>
        <v>0</v>
      </c>
      <c r="E10" s="24">
        <v>160</v>
      </c>
      <c r="F10" s="26">
        <f>B20</f>
        <v>0</v>
      </c>
      <c r="G10" s="52">
        <f>C10*E10*F10</f>
        <v>0</v>
      </c>
      <c r="H10" s="59">
        <v>0</v>
      </c>
      <c r="I10" s="37">
        <v>0</v>
      </c>
      <c r="J10" s="37">
        <v>0</v>
      </c>
      <c r="K10" s="71">
        <f>SUM(D10,G10,J10)</f>
        <v>0</v>
      </c>
      <c r="L10" s="41">
        <f>K10*12</f>
        <v>0</v>
      </c>
    </row>
    <row r="11" spans="1:21" ht="54" customHeight="1" thickBot="1" thickTop="1">
      <c r="A11" s="54"/>
      <c r="J11" s="57" t="s">
        <v>13</v>
      </c>
      <c r="K11" s="72">
        <f>SUM(K10)</f>
        <v>0</v>
      </c>
      <c r="L11" s="70">
        <f>K11*12</f>
        <v>0</v>
      </c>
      <c r="M11" s="21"/>
      <c r="N11" s="21"/>
      <c r="O11" s="21"/>
      <c r="P11" s="21"/>
      <c r="Q11" s="21"/>
      <c r="R11" s="21"/>
      <c r="S11" s="21"/>
      <c r="T11" s="21"/>
      <c r="U11" s="21"/>
    </row>
    <row r="12" spans="1:21" ht="54" customHeight="1" thickTop="1">
      <c r="A12" s="54"/>
      <c r="J12" s="57"/>
      <c r="K12" s="18"/>
      <c r="L12" s="18"/>
      <c r="M12" s="21"/>
      <c r="N12" s="21"/>
      <c r="O12" s="21"/>
      <c r="P12" s="21"/>
      <c r="Q12" s="21"/>
      <c r="R12" s="21"/>
      <c r="S12" s="21"/>
      <c r="T12" s="21"/>
      <c r="U12" s="21"/>
    </row>
    <row r="13" spans="1:21" ht="54" customHeight="1">
      <c r="A13" s="54"/>
      <c r="J13" s="57"/>
      <c r="K13" s="18"/>
      <c r="L13" s="18"/>
      <c r="M13" s="21"/>
      <c r="N13" s="21"/>
      <c r="O13" s="21"/>
      <c r="P13" s="21"/>
      <c r="Q13" s="21"/>
      <c r="R13" s="21"/>
      <c r="S13" s="21"/>
      <c r="T13" s="21"/>
      <c r="U13" s="21"/>
    </row>
    <row r="14" spans="1:20" s="21" customFormat="1" ht="54" customHeight="1">
      <c r="A14" s="36" t="s">
        <v>23</v>
      </c>
      <c r="B14" s="24">
        <v>1</v>
      </c>
      <c r="C14" s="27">
        <f aca="true" t="shared" si="0" ref="C14:J14">B15+1</f>
        <v>400001</v>
      </c>
      <c r="D14" s="27">
        <f t="shared" si="0"/>
        <v>500001</v>
      </c>
      <c r="E14" s="27">
        <f t="shared" si="0"/>
        <v>600001</v>
      </c>
      <c r="F14" s="27">
        <f t="shared" si="0"/>
        <v>700001</v>
      </c>
      <c r="G14" s="27">
        <f t="shared" si="0"/>
        <v>800001</v>
      </c>
      <c r="H14" s="27">
        <f t="shared" si="0"/>
        <v>900001</v>
      </c>
      <c r="I14" s="27">
        <f t="shared" si="0"/>
        <v>1000001</v>
      </c>
      <c r="J14" s="27">
        <f t="shared" si="0"/>
        <v>1100001</v>
      </c>
      <c r="K14" s="61"/>
      <c r="M14" s="29"/>
      <c r="N14" s="29"/>
      <c r="O14" s="29"/>
      <c r="P14" s="29"/>
      <c r="Q14" s="29"/>
      <c r="R14" s="29"/>
      <c r="S14" s="29"/>
      <c r="T14" s="62"/>
    </row>
    <row r="15" spans="1:20" s="21" customFormat="1" ht="54" customHeight="1">
      <c r="A15" s="36" t="s">
        <v>24</v>
      </c>
      <c r="B15" s="27">
        <v>400000</v>
      </c>
      <c r="C15" s="27">
        <v>500000</v>
      </c>
      <c r="D15" s="27">
        <v>600000</v>
      </c>
      <c r="E15" s="27">
        <v>700000</v>
      </c>
      <c r="F15" s="27">
        <v>800000</v>
      </c>
      <c r="G15" s="27">
        <v>900000</v>
      </c>
      <c r="H15" s="27">
        <v>1000000</v>
      </c>
      <c r="I15" s="27">
        <v>1100000</v>
      </c>
      <c r="J15" s="27">
        <v>1200000</v>
      </c>
      <c r="K15" s="61"/>
      <c r="M15" s="64"/>
      <c r="N15" s="64"/>
      <c r="O15" s="64"/>
      <c r="P15" s="64"/>
      <c r="Q15" s="64"/>
      <c r="R15" s="64"/>
      <c r="S15" s="64"/>
      <c r="T15" s="64"/>
    </row>
    <row r="16" spans="1:20" s="21" customFormat="1" ht="81" customHeight="1">
      <c r="A16" s="44" t="s">
        <v>67</v>
      </c>
      <c r="B16" s="45"/>
      <c r="C16" s="65"/>
      <c r="D16" s="65"/>
      <c r="E16" s="65"/>
      <c r="F16" s="65"/>
      <c r="G16" s="65"/>
      <c r="H16" s="65"/>
      <c r="I16" s="65"/>
      <c r="J16" s="65"/>
      <c r="K16" s="66"/>
      <c r="L16" s="67"/>
      <c r="M16" s="67"/>
      <c r="N16" s="67"/>
      <c r="O16" s="67"/>
      <c r="P16" s="67"/>
      <c r="Q16" s="67"/>
      <c r="R16" s="68"/>
      <c r="S16" s="67"/>
      <c r="T16" s="67"/>
    </row>
    <row r="17" spans="1:20" s="21" customFormat="1" ht="81" customHeight="1">
      <c r="A17" s="44" t="s">
        <v>73</v>
      </c>
      <c r="B17" s="45"/>
      <c r="C17" s="65"/>
      <c r="D17" s="65"/>
      <c r="E17" s="65"/>
      <c r="F17" s="65"/>
      <c r="G17" s="65"/>
      <c r="H17" s="65"/>
      <c r="I17" s="65"/>
      <c r="J17" s="65"/>
      <c r="K17" s="66"/>
      <c r="L17" s="67"/>
      <c r="M17" s="67"/>
      <c r="N17" s="67"/>
      <c r="O17" s="67"/>
      <c r="P17" s="67"/>
      <c r="Q17" s="67"/>
      <c r="R17" s="68"/>
      <c r="S17" s="67"/>
      <c r="T17" s="67"/>
    </row>
    <row r="18" spans="1:20" s="21" customFormat="1" ht="81" customHeight="1">
      <c r="A18" s="44" t="s">
        <v>68</v>
      </c>
      <c r="B18" s="45"/>
      <c r="C18" s="65"/>
      <c r="D18" s="65"/>
      <c r="E18" s="65"/>
      <c r="F18" s="65"/>
      <c r="G18" s="65"/>
      <c r="H18" s="65"/>
      <c r="I18" s="65"/>
      <c r="J18" s="65"/>
      <c r="K18" s="66"/>
      <c r="L18" s="67"/>
      <c r="M18" s="67"/>
      <c r="N18" s="67"/>
      <c r="O18" s="67"/>
      <c r="P18" s="67"/>
      <c r="Q18" s="67"/>
      <c r="R18" s="68"/>
      <c r="S18" s="67"/>
      <c r="T18" s="67"/>
    </row>
    <row r="19" spans="1:20" s="21" customFormat="1" ht="81" customHeight="1">
      <c r="A19" s="44" t="s">
        <v>69</v>
      </c>
      <c r="B19" s="45"/>
      <c r="C19" s="65"/>
      <c r="D19" s="65"/>
      <c r="E19" s="65"/>
      <c r="F19" s="65"/>
      <c r="G19" s="65"/>
      <c r="H19" s="65"/>
      <c r="I19" s="65"/>
      <c r="J19" s="65"/>
      <c r="K19" s="66"/>
      <c r="L19" s="67"/>
      <c r="M19" s="67"/>
      <c r="N19" s="67"/>
      <c r="O19" s="67"/>
      <c r="P19" s="67"/>
      <c r="Q19" s="67"/>
      <c r="R19" s="68"/>
      <c r="S19" s="67"/>
      <c r="T19" s="67"/>
    </row>
    <row r="20" spans="1:20" s="21" customFormat="1" ht="81" customHeight="1">
      <c r="A20" s="44" t="s">
        <v>70</v>
      </c>
      <c r="B20" s="45"/>
      <c r="C20" s="65"/>
      <c r="D20" s="65"/>
      <c r="E20" s="65"/>
      <c r="F20" s="65"/>
      <c r="G20" s="65"/>
      <c r="H20" s="65"/>
      <c r="I20" s="65"/>
      <c r="J20" s="65"/>
      <c r="K20" s="66"/>
      <c r="L20" s="67"/>
      <c r="M20" s="67"/>
      <c r="N20" s="67"/>
      <c r="O20" s="67"/>
      <c r="P20" s="67"/>
      <c r="Q20" s="67"/>
      <c r="R20" s="68"/>
      <c r="S20" s="67"/>
      <c r="T20" s="67"/>
    </row>
    <row r="21" spans="1:20" s="21" customFormat="1" ht="81" customHeight="1">
      <c r="A21" s="69" t="s">
        <v>39</v>
      </c>
      <c r="B21" s="45"/>
      <c r="C21" s="65"/>
      <c r="D21" s="65"/>
      <c r="E21" s="65"/>
      <c r="F21" s="65"/>
      <c r="G21" s="65"/>
      <c r="H21" s="65"/>
      <c r="I21" s="65"/>
      <c r="J21" s="65"/>
      <c r="K21" s="67"/>
      <c r="L21" s="67"/>
      <c r="M21" s="67"/>
      <c r="N21" s="67"/>
      <c r="O21" s="67"/>
      <c r="P21" s="67"/>
      <c r="Q21" s="67"/>
      <c r="R21" s="68"/>
      <c r="S21" s="67"/>
      <c r="T21" s="67"/>
    </row>
    <row r="22" ht="75" customHeight="1">
      <c r="A22" s="21" t="s">
        <v>10</v>
      </c>
    </row>
    <row r="23" ht="88.5" customHeight="1">
      <c r="A23" s="21" t="s">
        <v>11</v>
      </c>
    </row>
    <row r="24" ht="34.5" customHeight="1">
      <c r="A24" s="21"/>
    </row>
  </sheetData>
  <printOptions headings="1"/>
  <pageMargins left="0.75" right="0.75" top="1" bottom="1" header="0.5" footer="0.5"/>
  <pageSetup fitToHeight="1" fitToWidth="1" horizontalDpi="600" verticalDpi="600" orientation="landscape" paperSize="17" scale="28" r:id="rId1"/>
  <headerFooter alignWithMargins="0">
    <oddHeader>&amp;C&amp;20Attachment E-2
Rates for Cellular Data Services - Timed</oddHeader>
    <oddFooter>&amp;L&amp;P of &amp;N&amp;R&amp;F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4"/>
  <sheetViews>
    <sheetView showZeros="0" zoomScale="50" zoomScaleNormal="50" workbookViewId="0" topLeftCell="A1">
      <selection activeCell="H17" sqref="H17"/>
    </sheetView>
  </sheetViews>
  <sheetFormatPr defaultColWidth="9.140625" defaultRowHeight="12.75"/>
  <cols>
    <col min="1" max="1" width="20.7109375" style="17" customWidth="1"/>
    <col min="2" max="15" width="20.7109375" style="55" customWidth="1"/>
    <col min="16" max="18" width="20.7109375" style="17" customWidth="1"/>
    <col min="19" max="19" width="11.7109375" style="17" bestFit="1" customWidth="1"/>
    <col min="20" max="22" width="12.140625" style="17" bestFit="1" customWidth="1"/>
    <col min="23" max="23" width="11.7109375" style="17" customWidth="1"/>
    <col min="24" max="25" width="11.7109375" style="17" bestFit="1" customWidth="1"/>
    <col min="26" max="26" width="12.140625" style="17" bestFit="1" customWidth="1"/>
    <col min="27" max="16384" width="8.8515625" style="17" customWidth="1"/>
  </cols>
  <sheetData>
    <row r="1" spans="1:18" ht="198.75" customHeight="1">
      <c r="A1" s="14" t="s">
        <v>14</v>
      </c>
      <c r="B1" s="20" t="s">
        <v>54</v>
      </c>
      <c r="C1" s="14" t="s">
        <v>53</v>
      </c>
      <c r="D1" s="14" t="s">
        <v>57</v>
      </c>
      <c r="E1" s="20" t="s">
        <v>55</v>
      </c>
      <c r="F1" s="14" t="s">
        <v>56</v>
      </c>
      <c r="G1" s="14" t="s">
        <v>58</v>
      </c>
      <c r="H1" s="20" t="s">
        <v>85</v>
      </c>
      <c r="I1" s="14" t="s">
        <v>86</v>
      </c>
      <c r="J1" s="14" t="s">
        <v>87</v>
      </c>
      <c r="K1" s="14" t="s">
        <v>74</v>
      </c>
      <c r="L1" s="14" t="s">
        <v>84</v>
      </c>
      <c r="M1" s="14" t="s">
        <v>89</v>
      </c>
      <c r="N1" s="14" t="s">
        <v>76</v>
      </c>
      <c r="O1" s="20" t="s">
        <v>83</v>
      </c>
      <c r="P1" s="14" t="s">
        <v>88</v>
      </c>
      <c r="Q1" s="51" t="s">
        <v>75</v>
      </c>
      <c r="R1" s="14" t="s">
        <v>47</v>
      </c>
    </row>
    <row r="2" spans="1:18" ht="54" customHeight="1" thickBot="1">
      <c r="A2" s="19" t="s">
        <v>19</v>
      </c>
      <c r="B2" s="22"/>
      <c r="C2" s="24">
        <v>1000</v>
      </c>
      <c r="D2" s="25">
        <f>B2*C2</f>
        <v>0</v>
      </c>
      <c r="E2" s="22"/>
      <c r="F2" s="24">
        <v>1000</v>
      </c>
      <c r="G2" s="25">
        <f>E2*F2</f>
        <v>0</v>
      </c>
      <c r="H2" s="22"/>
      <c r="I2" s="40">
        <v>1000</v>
      </c>
      <c r="J2" s="52">
        <f>H2*I2</f>
        <v>0</v>
      </c>
      <c r="K2" s="24">
        <v>20</v>
      </c>
      <c r="L2" s="26">
        <f>K19</f>
        <v>0</v>
      </c>
      <c r="M2" s="52">
        <f>(C2+F2)*K2*L2</f>
        <v>0</v>
      </c>
      <c r="N2" s="24">
        <v>1000</v>
      </c>
      <c r="O2" s="26">
        <f>IF(M2=0,0,B21)</f>
        <v>0</v>
      </c>
      <c r="P2" s="25">
        <f>N2*O2</f>
        <v>0</v>
      </c>
      <c r="Q2" s="71">
        <f>SUM(D2,G2,J2,M2,P2)</f>
        <v>0</v>
      </c>
      <c r="R2" s="25">
        <f>Q2*12</f>
        <v>0</v>
      </c>
    </row>
    <row r="3" spans="1:27" ht="54" customHeight="1" thickBot="1" thickTop="1">
      <c r="A3" s="54"/>
      <c r="I3" s="56"/>
      <c r="J3" s="56"/>
      <c r="M3" s="56"/>
      <c r="P3" s="57" t="s">
        <v>13</v>
      </c>
      <c r="Q3" s="72">
        <f>SUM(Q2)</f>
        <v>0</v>
      </c>
      <c r="R3" s="70">
        <f>Q3*12</f>
        <v>0</v>
      </c>
      <c r="S3" s="21"/>
      <c r="T3" s="21"/>
      <c r="U3" s="21"/>
      <c r="V3" s="21"/>
      <c r="W3" s="21"/>
      <c r="X3" s="21"/>
      <c r="Y3" s="21"/>
      <c r="Z3" s="21"/>
      <c r="AA3" s="21"/>
    </row>
    <row r="4" spans="1:27" ht="54" customHeight="1" thickTop="1">
      <c r="A4" s="54"/>
      <c r="I4" s="56"/>
      <c r="J4" s="56"/>
      <c r="M4" s="56"/>
      <c r="P4" s="57"/>
      <c r="Q4" s="62"/>
      <c r="R4" s="62"/>
      <c r="S4" s="21"/>
      <c r="T4" s="21"/>
      <c r="U4" s="21"/>
      <c r="V4" s="21"/>
      <c r="W4" s="21"/>
      <c r="X4" s="21"/>
      <c r="Y4" s="21"/>
      <c r="Z4" s="21"/>
      <c r="AA4" s="21"/>
    </row>
    <row r="5" spans="1:18" ht="54" customHeight="1">
      <c r="A5" s="19" t="s">
        <v>20</v>
      </c>
      <c r="B5" s="22"/>
      <c r="C5" s="33">
        <f>C2*0.1</f>
        <v>100</v>
      </c>
      <c r="D5" s="25">
        <f>B5*C5</f>
        <v>0</v>
      </c>
      <c r="E5" s="22"/>
      <c r="F5" s="33">
        <f>F2*0.1</f>
        <v>100</v>
      </c>
      <c r="G5" s="25">
        <f>E5*F5</f>
        <v>0</v>
      </c>
      <c r="H5" s="22"/>
      <c r="I5" s="40">
        <v>100</v>
      </c>
      <c r="J5" s="52">
        <f>H5*I5</f>
        <v>0</v>
      </c>
      <c r="K5" s="24">
        <v>20</v>
      </c>
      <c r="L5" s="26">
        <f>B16</f>
        <v>0</v>
      </c>
      <c r="M5" s="52">
        <f>(C5+F5)*K5*L5</f>
        <v>0</v>
      </c>
      <c r="N5" s="33">
        <v>1900</v>
      </c>
      <c r="O5" s="26">
        <f>IF(M5=0,0,B21)</f>
        <v>0</v>
      </c>
      <c r="P5" s="25">
        <f>N5*O5</f>
        <v>0</v>
      </c>
      <c r="Q5" s="71">
        <f>SUM(D5,G5,J5,M5,P5)</f>
        <v>0</v>
      </c>
      <c r="R5" s="25">
        <f>Q5*12</f>
        <v>0</v>
      </c>
    </row>
    <row r="6" spans="1:18" ht="54" customHeight="1">
      <c r="A6" s="19" t="s">
        <v>21</v>
      </c>
      <c r="B6" s="22"/>
      <c r="C6" s="33">
        <f>C2*0.7</f>
        <v>700</v>
      </c>
      <c r="D6" s="25">
        <f>B6*C6</f>
        <v>0</v>
      </c>
      <c r="E6" s="22"/>
      <c r="F6" s="33">
        <f>F2*0.7</f>
        <v>700</v>
      </c>
      <c r="G6" s="25">
        <f>E6*F6</f>
        <v>0</v>
      </c>
      <c r="H6" s="22"/>
      <c r="I6" s="40">
        <v>700</v>
      </c>
      <c r="J6" s="52">
        <f>H6*I6</f>
        <v>0</v>
      </c>
      <c r="K6" s="24">
        <v>20</v>
      </c>
      <c r="L6" s="26">
        <f>H17</f>
        <v>0</v>
      </c>
      <c r="M6" s="52">
        <f>(C6+F6)*K6*L6</f>
        <v>0</v>
      </c>
      <c r="N6" s="33">
        <v>1300</v>
      </c>
      <c r="O6" s="26">
        <f>IF(M6=0,0,B21)</f>
        <v>0</v>
      </c>
      <c r="P6" s="25">
        <f>N6*O6</f>
        <v>0</v>
      </c>
      <c r="Q6" s="71">
        <f>SUM(D6,G6,J6,M6,P6)</f>
        <v>0</v>
      </c>
      <c r="R6" s="25">
        <f>Q6*12</f>
        <v>0</v>
      </c>
    </row>
    <row r="7" spans="1:18" ht="54" customHeight="1" thickBot="1">
      <c r="A7" s="19" t="s">
        <v>22</v>
      </c>
      <c r="B7" s="22"/>
      <c r="C7" s="33">
        <f>C2*0.2</f>
        <v>200</v>
      </c>
      <c r="D7" s="25">
        <f>B7*C7</f>
        <v>0</v>
      </c>
      <c r="E7" s="22"/>
      <c r="F7" s="33">
        <f>F2*0.2</f>
        <v>200</v>
      </c>
      <c r="G7" s="25">
        <f>E7*F7</f>
        <v>0</v>
      </c>
      <c r="H7" s="22"/>
      <c r="I7" s="40">
        <v>200</v>
      </c>
      <c r="J7" s="52">
        <f>H7*I7</f>
        <v>0</v>
      </c>
      <c r="K7" s="24">
        <v>20</v>
      </c>
      <c r="L7" s="26">
        <f>C18</f>
        <v>0</v>
      </c>
      <c r="M7" s="52">
        <f>(C7+F7)*K7*L7</f>
        <v>0</v>
      </c>
      <c r="N7" s="33">
        <v>1800</v>
      </c>
      <c r="O7" s="26">
        <f>IF(M7=0,0,B21)</f>
        <v>0</v>
      </c>
      <c r="P7" s="25">
        <f>N7*O7</f>
        <v>0</v>
      </c>
      <c r="Q7" s="71">
        <f>SUM(D7,G7,J7,M7,P7)</f>
        <v>0</v>
      </c>
      <c r="R7" s="41">
        <f>Q7*12</f>
        <v>0</v>
      </c>
    </row>
    <row r="8" spans="1:27" ht="54" customHeight="1" thickBot="1" thickTop="1">
      <c r="A8" s="54"/>
      <c r="I8" s="56"/>
      <c r="J8" s="56"/>
      <c r="M8" s="56"/>
      <c r="P8" s="57" t="s">
        <v>13</v>
      </c>
      <c r="Q8" s="70">
        <f>SUM(Q5:Q7)</f>
        <v>0</v>
      </c>
      <c r="R8" s="70">
        <f>Q8*12</f>
        <v>0</v>
      </c>
      <c r="S8" s="21"/>
      <c r="T8" s="21"/>
      <c r="U8" s="21"/>
      <c r="V8" s="21"/>
      <c r="W8" s="21"/>
      <c r="X8" s="21"/>
      <c r="Y8" s="21"/>
      <c r="Z8" s="21"/>
      <c r="AA8" s="21"/>
    </row>
    <row r="9" spans="1:27" ht="54" customHeight="1" thickTop="1">
      <c r="A9" s="54"/>
      <c r="I9" s="56"/>
      <c r="J9" s="56"/>
      <c r="M9" s="56"/>
      <c r="P9" s="57"/>
      <c r="Q9" s="62"/>
      <c r="R9" s="62"/>
      <c r="S9" s="21"/>
      <c r="T9" s="21"/>
      <c r="U9" s="21"/>
      <c r="V9" s="21"/>
      <c r="W9" s="21"/>
      <c r="X9" s="21"/>
      <c r="Y9" s="21"/>
      <c r="Z9" s="21"/>
      <c r="AA9" s="21"/>
    </row>
    <row r="10" spans="1:18" ht="54" customHeight="1" thickBot="1">
      <c r="A10" s="36" t="s">
        <v>0</v>
      </c>
      <c r="B10" s="22"/>
      <c r="C10" s="24">
        <v>500</v>
      </c>
      <c r="D10" s="25">
        <f>B10*C10</f>
        <v>0</v>
      </c>
      <c r="E10" s="22"/>
      <c r="F10" s="24">
        <v>500</v>
      </c>
      <c r="G10" s="25">
        <f>E10*F10</f>
        <v>0</v>
      </c>
      <c r="H10" s="22"/>
      <c r="I10" s="40">
        <v>500</v>
      </c>
      <c r="J10" s="52">
        <f>H10*I10</f>
        <v>0</v>
      </c>
      <c r="K10" s="24">
        <v>20</v>
      </c>
      <c r="L10" s="26">
        <f>B20</f>
        <v>0</v>
      </c>
      <c r="M10" s="52">
        <f>(C10+F10)*K10*L10</f>
        <v>0</v>
      </c>
      <c r="N10" s="59">
        <v>0</v>
      </c>
      <c r="O10" s="37">
        <v>0</v>
      </c>
      <c r="P10" s="37">
        <v>0</v>
      </c>
      <c r="Q10" s="71">
        <f>SUM(D10,G10,J10,M10,P10)</f>
        <v>0</v>
      </c>
      <c r="R10" s="41">
        <f>Q10*12</f>
        <v>0</v>
      </c>
    </row>
    <row r="11" spans="1:27" ht="54" customHeight="1" thickBot="1" thickTop="1">
      <c r="A11" s="54"/>
      <c r="P11" s="57" t="s">
        <v>13</v>
      </c>
      <c r="Q11" s="72">
        <f>SUM(Q10)</f>
        <v>0</v>
      </c>
      <c r="R11" s="70">
        <f>Q11*12</f>
        <v>0</v>
      </c>
      <c r="S11" s="21"/>
      <c r="T11" s="21"/>
      <c r="U11" s="21"/>
      <c r="V11" s="21"/>
      <c r="W11" s="21"/>
      <c r="X11" s="21"/>
      <c r="Y11" s="21"/>
      <c r="Z11" s="21"/>
      <c r="AA11" s="21"/>
    </row>
    <row r="12" spans="1:27" ht="54" customHeight="1" thickTop="1">
      <c r="A12" s="54"/>
      <c r="P12" s="57"/>
      <c r="Q12" s="18"/>
      <c r="R12" s="18"/>
      <c r="S12" s="21"/>
      <c r="T12" s="21"/>
      <c r="U12" s="21"/>
      <c r="V12" s="21"/>
      <c r="W12" s="21"/>
      <c r="X12" s="21"/>
      <c r="Y12" s="21"/>
      <c r="Z12" s="21"/>
      <c r="AA12" s="21"/>
    </row>
    <row r="13" spans="1:27" ht="54" customHeight="1">
      <c r="A13" s="54"/>
      <c r="P13" s="57"/>
      <c r="Q13" s="18"/>
      <c r="R13" s="18"/>
      <c r="S13" s="21"/>
      <c r="T13" s="21"/>
      <c r="U13" s="21"/>
      <c r="V13" s="21"/>
      <c r="W13" s="21"/>
      <c r="X13" s="21"/>
      <c r="Y13" s="21"/>
      <c r="Z13" s="21"/>
      <c r="AA13" s="21"/>
    </row>
    <row r="14" spans="1:23" s="21" customFormat="1" ht="54" customHeight="1">
      <c r="A14" s="36" t="s">
        <v>23</v>
      </c>
      <c r="B14" s="24">
        <v>1</v>
      </c>
      <c r="C14" s="27">
        <f aca="true" t="shared" si="0" ref="C14:K14">B15+1</f>
        <v>4001</v>
      </c>
      <c r="D14" s="27">
        <f t="shared" si="0"/>
        <v>8001</v>
      </c>
      <c r="E14" s="27">
        <f t="shared" si="0"/>
        <v>12001</v>
      </c>
      <c r="F14" s="27">
        <f t="shared" si="0"/>
        <v>16001</v>
      </c>
      <c r="G14" s="27">
        <f t="shared" si="0"/>
        <v>20001</v>
      </c>
      <c r="H14" s="27">
        <f>G15+1</f>
        <v>24001</v>
      </c>
      <c r="I14" s="27">
        <f t="shared" si="0"/>
        <v>28001</v>
      </c>
      <c r="J14" s="27">
        <f t="shared" si="0"/>
        <v>32001</v>
      </c>
      <c r="K14" s="27">
        <f t="shared" si="0"/>
        <v>36001</v>
      </c>
      <c r="L14" s="60" t="s">
        <v>18</v>
      </c>
      <c r="M14" s="63"/>
      <c r="P14" s="29"/>
      <c r="Q14" s="29"/>
      <c r="R14" s="29"/>
      <c r="S14" s="29"/>
      <c r="T14" s="29"/>
      <c r="U14" s="29"/>
      <c r="V14" s="29"/>
      <c r="W14" s="62"/>
    </row>
    <row r="15" spans="1:23" s="21" customFormat="1" ht="54" customHeight="1">
      <c r="A15" s="36" t="s">
        <v>24</v>
      </c>
      <c r="B15" s="27">
        <v>4000</v>
      </c>
      <c r="C15" s="27">
        <v>8000</v>
      </c>
      <c r="D15" s="27">
        <v>12000</v>
      </c>
      <c r="E15" s="27">
        <v>16000</v>
      </c>
      <c r="F15" s="27">
        <v>20000</v>
      </c>
      <c r="G15" s="27">
        <v>24000</v>
      </c>
      <c r="H15" s="27">
        <v>28000</v>
      </c>
      <c r="I15" s="27">
        <v>32000</v>
      </c>
      <c r="J15" s="27">
        <v>36000</v>
      </c>
      <c r="K15" s="27">
        <v>40000</v>
      </c>
      <c r="L15" s="73">
        <v>40000</v>
      </c>
      <c r="M15" s="63"/>
      <c r="P15" s="64"/>
      <c r="Q15" s="64"/>
      <c r="R15" s="64"/>
      <c r="S15" s="64"/>
      <c r="T15" s="64"/>
      <c r="U15" s="64"/>
      <c r="V15" s="64"/>
      <c r="W15" s="64"/>
    </row>
    <row r="16" spans="1:23" s="21" customFormat="1" ht="90" customHeight="1">
      <c r="A16" s="44" t="s">
        <v>77</v>
      </c>
      <c r="B16" s="45"/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6"/>
      <c r="N16" s="67"/>
      <c r="O16" s="67"/>
      <c r="P16" s="67"/>
      <c r="Q16" s="67"/>
      <c r="R16" s="67"/>
      <c r="S16" s="67"/>
      <c r="T16" s="67"/>
      <c r="U16" s="68"/>
      <c r="V16" s="67"/>
      <c r="W16" s="67"/>
    </row>
    <row r="17" spans="1:23" s="21" customFormat="1" ht="90" customHeight="1">
      <c r="A17" s="44" t="s">
        <v>78</v>
      </c>
      <c r="B17" s="48"/>
      <c r="C17" s="79"/>
      <c r="D17" s="79"/>
      <c r="E17" s="79"/>
      <c r="F17" s="79"/>
      <c r="G17" s="79"/>
      <c r="H17" s="80"/>
      <c r="I17" s="65"/>
      <c r="J17" s="65"/>
      <c r="K17" s="65"/>
      <c r="L17" s="65"/>
      <c r="M17" s="66"/>
      <c r="N17" s="67"/>
      <c r="O17" s="67"/>
      <c r="P17" s="67"/>
      <c r="Q17" s="67"/>
      <c r="R17" s="67"/>
      <c r="S17" s="67"/>
      <c r="T17" s="67"/>
      <c r="U17" s="68"/>
      <c r="V17" s="67"/>
      <c r="W17" s="67"/>
    </row>
    <row r="18" spans="1:23" s="21" customFormat="1" ht="90" customHeight="1">
      <c r="A18" s="44" t="s">
        <v>79</v>
      </c>
      <c r="B18" s="48"/>
      <c r="C18" s="80"/>
      <c r="D18" s="65"/>
      <c r="E18" s="65"/>
      <c r="F18" s="65"/>
      <c r="G18" s="65"/>
      <c r="H18" s="65"/>
      <c r="I18" s="65"/>
      <c r="J18" s="65"/>
      <c r="K18" s="65"/>
      <c r="L18" s="65"/>
      <c r="M18" s="66"/>
      <c r="N18" s="67"/>
      <c r="O18" s="67"/>
      <c r="P18" s="67"/>
      <c r="Q18" s="67"/>
      <c r="R18" s="67"/>
      <c r="S18" s="67"/>
      <c r="T18" s="67"/>
      <c r="U18" s="68"/>
      <c r="V18" s="67"/>
      <c r="W18" s="67"/>
    </row>
    <row r="19" spans="1:23" s="21" customFormat="1" ht="90" customHeight="1">
      <c r="A19" s="44" t="s">
        <v>80</v>
      </c>
      <c r="B19" s="48"/>
      <c r="C19" s="79"/>
      <c r="D19" s="79"/>
      <c r="E19" s="79"/>
      <c r="F19" s="79"/>
      <c r="G19" s="79"/>
      <c r="H19" s="79"/>
      <c r="I19" s="79"/>
      <c r="J19" s="79"/>
      <c r="K19" s="80"/>
      <c r="L19" s="65"/>
      <c r="M19" s="66"/>
      <c r="N19" s="67"/>
      <c r="O19" s="67"/>
      <c r="P19" s="67"/>
      <c r="Q19" s="67"/>
      <c r="R19" s="67"/>
      <c r="S19" s="67"/>
      <c r="T19" s="67"/>
      <c r="U19" s="68"/>
      <c r="V19" s="67"/>
      <c r="W19" s="67"/>
    </row>
    <row r="20" spans="1:23" s="21" customFormat="1" ht="90" customHeight="1">
      <c r="A20" s="44" t="s">
        <v>81</v>
      </c>
      <c r="B20" s="4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6"/>
      <c r="N20" s="67"/>
      <c r="O20" s="67"/>
      <c r="P20" s="67"/>
      <c r="Q20" s="67"/>
      <c r="R20" s="67"/>
      <c r="S20" s="67"/>
      <c r="T20" s="67"/>
      <c r="U20" s="68"/>
      <c r="V20" s="67"/>
      <c r="W20" s="67"/>
    </row>
    <row r="21" spans="1:23" s="21" customFormat="1" ht="90" customHeight="1">
      <c r="A21" s="69" t="s">
        <v>82</v>
      </c>
      <c r="B21" s="4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6"/>
      <c r="N21" s="67"/>
      <c r="O21" s="67"/>
      <c r="P21" s="67"/>
      <c r="Q21" s="67"/>
      <c r="R21" s="67"/>
      <c r="S21" s="67"/>
      <c r="T21" s="67"/>
      <c r="U21" s="68"/>
      <c r="V21" s="67"/>
      <c r="W21" s="67"/>
    </row>
    <row r="22" ht="75" customHeight="1">
      <c r="A22" s="21" t="s">
        <v>10</v>
      </c>
    </row>
    <row r="23" ht="88.5" customHeight="1">
      <c r="A23" s="21" t="s">
        <v>11</v>
      </c>
    </row>
    <row r="24" ht="34.5" customHeight="1">
      <c r="A24" s="21"/>
    </row>
  </sheetData>
  <printOptions headings="1" horizontalCentered="1" verticalCentered="1"/>
  <pageMargins left="0.75" right="0.75" top="1" bottom="1" header="0.5" footer="0.5"/>
  <pageSetup fitToHeight="1" fitToWidth="1" horizontalDpi="600" verticalDpi="600" orientation="landscape" paperSize="17" scale="28" r:id="rId1"/>
  <headerFooter alignWithMargins="0">
    <oddHeader>&amp;C&amp;20Attachment E-3
Rates for
Cellular Data Services Volume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"/>
  <sheetViews>
    <sheetView showZeros="0" workbookViewId="0" topLeftCell="A1">
      <selection activeCell="C4" sqref="C4"/>
    </sheetView>
  </sheetViews>
  <sheetFormatPr defaultColWidth="9.140625" defaultRowHeight="12.75"/>
  <cols>
    <col min="1" max="1" width="17.28125" style="0" bestFit="1" customWidth="1"/>
    <col min="2" max="2" width="17.28125" style="0" customWidth="1"/>
    <col min="3" max="3" width="25.00390625" style="5" customWidth="1"/>
    <col min="4" max="4" width="16.7109375" style="5" customWidth="1"/>
    <col min="5" max="5" width="12.00390625" style="5" customWidth="1"/>
    <col min="6" max="6" width="17.140625" style="5" customWidth="1"/>
    <col min="7" max="7" width="12.57421875" style="5" customWidth="1"/>
    <col min="8" max="8" width="14.28125" style="0" bestFit="1" customWidth="1"/>
    <col min="9" max="9" width="14.8515625" style="0" bestFit="1" customWidth="1"/>
    <col min="10" max="10" width="15.00390625" style="0" customWidth="1"/>
    <col min="11" max="11" width="10.7109375" style="0" bestFit="1" customWidth="1"/>
  </cols>
  <sheetData>
    <row r="1" spans="1:10" ht="76.5">
      <c r="A1" s="2" t="s">
        <v>6</v>
      </c>
      <c r="B1" s="4" t="s">
        <v>12</v>
      </c>
      <c r="C1" s="15" t="s">
        <v>16</v>
      </c>
      <c r="D1" s="15" t="s">
        <v>59</v>
      </c>
      <c r="E1" s="4" t="s">
        <v>15</v>
      </c>
      <c r="F1" s="15" t="s">
        <v>5</v>
      </c>
      <c r="G1" s="15" t="s">
        <v>60</v>
      </c>
      <c r="H1" s="1" t="s">
        <v>4</v>
      </c>
      <c r="I1" s="1" t="s">
        <v>7</v>
      </c>
      <c r="J1" s="2" t="s">
        <v>61</v>
      </c>
    </row>
    <row r="2" spans="1:10" ht="30" customHeight="1">
      <c r="A2" s="1" t="s">
        <v>1</v>
      </c>
      <c r="B2" s="1">
        <v>3000</v>
      </c>
      <c r="C2" s="78">
        <v>0</v>
      </c>
      <c r="D2" s="10">
        <f>B2*C2</f>
        <v>0</v>
      </c>
      <c r="E2" s="12">
        <v>30</v>
      </c>
      <c r="F2" s="78"/>
      <c r="G2" s="10">
        <f>E2*F2</f>
        <v>0</v>
      </c>
      <c r="H2" s="77"/>
      <c r="I2" s="77"/>
      <c r="J2" s="10">
        <f>SUM(D2,G2)</f>
        <v>0</v>
      </c>
    </row>
    <row r="3" spans="1:10" ht="30" customHeight="1">
      <c r="A3" s="1" t="s">
        <v>2</v>
      </c>
      <c r="B3" s="1">
        <v>3000</v>
      </c>
      <c r="C3" s="78"/>
      <c r="D3" s="10">
        <f>B3*C3</f>
        <v>0</v>
      </c>
      <c r="E3" s="12">
        <v>20</v>
      </c>
      <c r="F3" s="78"/>
      <c r="G3" s="10">
        <f>+E3*F3</f>
        <v>0</v>
      </c>
      <c r="H3" s="77"/>
      <c r="I3" s="77"/>
      <c r="J3" s="10">
        <f>SUM(D3,G3)</f>
        <v>0</v>
      </c>
    </row>
    <row r="4" spans="1:10" ht="30" customHeight="1" thickBot="1">
      <c r="A4" s="1" t="s">
        <v>3</v>
      </c>
      <c r="B4" s="1">
        <v>500</v>
      </c>
      <c r="C4" s="78"/>
      <c r="D4" s="10">
        <f>B4*C4</f>
        <v>0</v>
      </c>
      <c r="E4" s="12">
        <v>10</v>
      </c>
      <c r="F4" s="78"/>
      <c r="G4" s="10">
        <f>+E4*F4</f>
        <v>0</v>
      </c>
      <c r="H4" s="77"/>
      <c r="I4" s="77"/>
      <c r="J4" s="10">
        <f>SUM(D4,G4)</f>
        <v>0</v>
      </c>
    </row>
    <row r="5" spans="1:10" ht="30" customHeight="1" thickBot="1" thickTop="1">
      <c r="A5" s="3"/>
      <c r="B5" s="3"/>
      <c r="C5" s="16"/>
      <c r="D5" s="16"/>
      <c r="E5" s="16"/>
      <c r="F5" s="16"/>
      <c r="G5" s="16"/>
      <c r="H5" s="3"/>
      <c r="I5" s="75" t="s">
        <v>62</v>
      </c>
      <c r="J5" s="74">
        <f>SUM(J2:J4)</f>
        <v>0</v>
      </c>
    </row>
    <row r="6" spans="1:2" ht="30" customHeight="1" thickTop="1">
      <c r="A6" s="6" t="s">
        <v>10</v>
      </c>
      <c r="B6" s="6"/>
    </row>
    <row r="7" spans="1:2" ht="30" customHeight="1">
      <c r="A7" s="6" t="s">
        <v>11</v>
      </c>
      <c r="B7" s="6"/>
    </row>
  </sheetData>
  <printOptions headings="1"/>
  <pageMargins left="0.75" right="0.75" top="1" bottom="1" header="0.25" footer="0.5"/>
  <pageSetup horizontalDpi="600" verticalDpi="600" orientation="landscape" paperSize="5" scale="85" r:id="rId1"/>
  <headerFooter alignWithMargins="0">
    <oddHeader>&amp;C&amp;20Attachment E-4
Contract Equipment Pricing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4"/>
  <sheetViews>
    <sheetView workbookViewId="0" topLeftCell="A1">
      <selection activeCell="E2" sqref="E2"/>
    </sheetView>
  </sheetViews>
  <sheetFormatPr defaultColWidth="9.140625" defaultRowHeight="12.75"/>
  <cols>
    <col min="1" max="1" width="32.00390625" style="0" customWidth="1"/>
    <col min="2" max="2" width="31.421875" style="0" customWidth="1"/>
    <col min="3" max="3" width="18.28125" style="0" customWidth="1"/>
    <col min="4" max="4" width="14.7109375" style="0" customWidth="1"/>
    <col min="5" max="5" width="18.7109375" style="0" customWidth="1"/>
  </cols>
  <sheetData>
    <row r="1" spans="1:5" s="3" customFormat="1" ht="33" customHeight="1">
      <c r="A1" s="2" t="s">
        <v>17</v>
      </c>
      <c r="B1" s="1" t="s">
        <v>8</v>
      </c>
      <c r="C1" s="1" t="s">
        <v>9</v>
      </c>
      <c r="D1" s="2" t="s">
        <v>63</v>
      </c>
      <c r="E1" s="2" t="s">
        <v>64</v>
      </c>
    </row>
    <row r="2" spans="1:5" ht="33" customHeight="1">
      <c r="A2" s="77"/>
      <c r="B2" s="7">
        <v>200000</v>
      </c>
      <c r="C2" s="76"/>
      <c r="D2" s="9">
        <f>+B2*C2</f>
        <v>0</v>
      </c>
      <c r="E2" s="11">
        <f>SUM(B2-D2)</f>
        <v>200000</v>
      </c>
    </row>
    <row r="3" spans="1:5" ht="33" customHeight="1">
      <c r="A3" s="8" t="s">
        <v>10</v>
      </c>
      <c r="B3" s="8"/>
      <c r="C3" s="8"/>
      <c r="D3" s="8"/>
      <c r="E3" s="8"/>
    </row>
    <row r="4" spans="1:5" ht="33" customHeight="1">
      <c r="A4" s="6" t="s">
        <v>11</v>
      </c>
      <c r="B4" s="6"/>
      <c r="C4" s="6"/>
      <c r="D4" s="6"/>
      <c r="E4" s="6"/>
    </row>
  </sheetData>
  <printOptions headings="1" horizontalCentered="1"/>
  <pageMargins left="0.75" right="0.75" top="1" bottom="1" header="0.25" footer="0.5"/>
  <pageSetup horizontalDpi="600" verticalDpi="600" orientation="landscape" r:id="rId1"/>
  <headerFooter alignWithMargins="0">
    <oddHeader>&amp;C&amp;20Attachment E-5
Additional Equipment Accessories Pricing for Contract Equipment Offering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rbohn</dc:creator>
  <cp:keywords/>
  <dc:description/>
  <cp:lastModifiedBy>Administrator</cp:lastModifiedBy>
  <cp:lastPrinted>2003-05-05T14:33:07Z</cp:lastPrinted>
  <dcterms:created xsi:type="dcterms:W3CDTF">2003-02-25T20:00:38Z</dcterms:created>
  <dcterms:modified xsi:type="dcterms:W3CDTF">2003-05-05T15:22:59Z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Hong Xia</vt:lpwstr>
  </property>
  <property fmtid="{D5CDD505-2E9C-101B-9397-08002B2CF9AE}" pid="4" name="display_urn:schemas-microsoft-com:office:office#Auth">
    <vt:lpwstr>Hong Xia</vt:lpwstr>
  </property>
</Properties>
</file>